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120" windowWidth="15930" windowHeight="5250" firstSheet="1" activeTab="7"/>
  </bookViews>
  <sheets>
    <sheet name="Master" sheetId="4" state="hidden" r:id="rId1"/>
    <sheet name="BASIC DETAIL" sheetId="6" r:id="rId2"/>
    <sheet name="ARREAR" sheetId="1" state="hidden" r:id="rId3"/>
    <sheet name="Sheet2" sheetId="2" state="hidden" r:id="rId4"/>
    <sheet name="NPS ARREAR" sheetId="3" state="hidden" r:id="rId5"/>
    <sheet name="GPF" sheetId="7" r:id="rId6"/>
    <sheet name="ECPNF" sheetId="8" state="hidden" r:id="rId7"/>
    <sheet name="ECPF" sheetId="9" r:id="rId8"/>
  </sheets>
  <definedNames>
    <definedName name="arrear">'BASIC DETAIL'!$S$6:$S$7</definedName>
    <definedName name="gradepay">Sheet2!$D$3:$D$20</definedName>
    <definedName name="LEVEL">Sheet2!$E$3:$E$26</definedName>
    <definedName name="levels">'BASIC DETAIL'!$K:$K</definedName>
    <definedName name="payband">Sheet2!$C$1:$C$4</definedName>
    <definedName name="post">Sheet2!$A$1:$A$9</definedName>
    <definedName name="tax">'BASIC DETAIL'!$K$30:$K$36</definedName>
    <definedName name="YES">'BASIC DETAIL'!$K$25:$K$26</definedName>
  </definedNames>
  <calcPr calcId="124519"/>
</workbook>
</file>

<file path=xl/calcChain.xml><?xml version="1.0" encoding="utf-8"?>
<calcChain xmlns="http://schemas.openxmlformats.org/spreadsheetml/2006/main">
  <c r="H35" i="9"/>
  <c r="I35"/>
  <c r="J35"/>
  <c r="N19"/>
  <c r="F19"/>
  <c r="R16"/>
  <c r="J13"/>
  <c r="F13"/>
  <c r="J10"/>
  <c r="F9"/>
  <c r="F10" s="1"/>
  <c r="J9"/>
  <c r="F11"/>
  <c r="J11"/>
  <c r="N11"/>
  <c r="R11"/>
  <c r="Z11"/>
  <c r="F12"/>
  <c r="J12"/>
  <c r="F14"/>
  <c r="J14"/>
  <c r="N14"/>
  <c r="R14"/>
  <c r="Z14"/>
  <c r="F15"/>
  <c r="F16" s="1"/>
  <c r="J15"/>
  <c r="J16" s="1"/>
  <c r="N15"/>
  <c r="N16" s="1"/>
  <c r="R15"/>
  <c r="Z15"/>
  <c r="Z16" s="1"/>
  <c r="F17"/>
  <c r="J17"/>
  <c r="N17"/>
  <c r="R17"/>
  <c r="Z17"/>
  <c r="F18"/>
  <c r="J18"/>
  <c r="J19" s="1"/>
  <c r="N18"/>
  <c r="F20"/>
  <c r="J20"/>
  <c r="N20"/>
  <c r="R20"/>
  <c r="Z20"/>
  <c r="F21"/>
  <c r="F22" s="1"/>
  <c r="J21"/>
  <c r="J22" s="1"/>
  <c r="N21"/>
  <c r="N22" s="1"/>
  <c r="F23"/>
  <c r="J23"/>
  <c r="N23"/>
  <c r="R23"/>
  <c r="Z23"/>
  <c r="F24"/>
  <c r="F25" s="1"/>
  <c r="J24"/>
  <c r="J25" s="1"/>
  <c r="N24"/>
  <c r="N25" s="1"/>
  <c r="F26"/>
  <c r="J26"/>
  <c r="N26"/>
  <c r="R26"/>
  <c r="Z26"/>
  <c r="F27"/>
  <c r="F28" s="1"/>
  <c r="J27"/>
  <c r="J28" s="1"/>
  <c r="F29"/>
  <c r="J29"/>
  <c r="N29"/>
  <c r="R29"/>
  <c r="Z29"/>
  <c r="F30"/>
  <c r="F31" s="1"/>
  <c r="J30"/>
  <c r="J31" s="1"/>
  <c r="F32"/>
  <c r="J32"/>
  <c r="N32"/>
  <c r="R32"/>
  <c r="Z32"/>
  <c r="F33"/>
  <c r="F34" s="1"/>
  <c r="J33"/>
  <c r="J34" s="1"/>
  <c r="AF33"/>
  <c r="AG33"/>
  <c r="AF34"/>
  <c r="AG34"/>
  <c r="F8"/>
  <c r="J8"/>
  <c r="N8"/>
  <c r="R8"/>
  <c r="Z8"/>
  <c r="F34" i="7"/>
  <c r="J34"/>
  <c r="N34"/>
  <c r="N33"/>
  <c r="N33" i="9" s="1"/>
  <c r="N34" s="1"/>
  <c r="H33" i="7"/>
  <c r="H33" i="9" s="1"/>
  <c r="D33" i="7"/>
  <c r="E33" s="1"/>
  <c r="G33" s="1"/>
  <c r="G33" i="9" s="1"/>
  <c r="F31" i="7"/>
  <c r="J31"/>
  <c r="N30"/>
  <c r="R30" s="1"/>
  <c r="H30"/>
  <c r="H30" i="9" s="1"/>
  <c r="D30" i="7"/>
  <c r="F28"/>
  <c r="J28"/>
  <c r="N28"/>
  <c r="N27"/>
  <c r="R27" s="1"/>
  <c r="H27"/>
  <c r="I27" s="1"/>
  <c r="D27"/>
  <c r="E27" s="1"/>
  <c r="F25"/>
  <c r="J25"/>
  <c r="R24"/>
  <c r="R25" s="1"/>
  <c r="N24"/>
  <c r="N25" s="1"/>
  <c r="H24"/>
  <c r="I24" s="1"/>
  <c r="I24" i="9" s="1"/>
  <c r="D24" i="7"/>
  <c r="F22"/>
  <c r="J22"/>
  <c r="R21"/>
  <c r="R22" s="1"/>
  <c r="I21"/>
  <c r="I21" i="9" s="1"/>
  <c r="N21" i="7"/>
  <c r="N22" s="1"/>
  <c r="H21"/>
  <c r="H21" i="9" s="1"/>
  <c r="D21" i="7"/>
  <c r="D21" i="9" s="1"/>
  <c r="F19" i="7"/>
  <c r="J19"/>
  <c r="R19"/>
  <c r="R18"/>
  <c r="Z18" s="1"/>
  <c r="Z18" i="9" s="1"/>
  <c r="Z19" s="1"/>
  <c r="N18" i="7"/>
  <c r="N19" s="1"/>
  <c r="H18"/>
  <c r="I18" s="1"/>
  <c r="I18" i="9" s="1"/>
  <c r="D18" i="7"/>
  <c r="D18" i="9" s="1"/>
  <c r="F16" i="7"/>
  <c r="J16"/>
  <c r="N16"/>
  <c r="R16"/>
  <c r="Z16"/>
  <c r="R15"/>
  <c r="H15"/>
  <c r="H15" i="9" s="1"/>
  <c r="D15" i="7"/>
  <c r="D15" i="9" s="1"/>
  <c r="F13" i="7"/>
  <c r="J13"/>
  <c r="R12"/>
  <c r="Z12" s="1"/>
  <c r="Z13" s="1"/>
  <c r="N12"/>
  <c r="N13" s="1"/>
  <c r="H12"/>
  <c r="I12" s="1"/>
  <c r="K12" s="1"/>
  <c r="K12" i="9" s="1"/>
  <c r="D12" i="7"/>
  <c r="E12" s="1"/>
  <c r="G12" s="1"/>
  <c r="G12" i="9" s="1"/>
  <c r="N9" i="7"/>
  <c r="N10" s="1"/>
  <c r="H9"/>
  <c r="H9" i="9" s="1"/>
  <c r="D9" i="7"/>
  <c r="E9" s="1"/>
  <c r="E9" i="9" s="1"/>
  <c r="F10" i="7"/>
  <c r="J10"/>
  <c r="C16" i="8"/>
  <c r="D8" i="7"/>
  <c r="E8" s="1"/>
  <c r="D7" i="8" s="1"/>
  <c r="D11" i="7"/>
  <c r="E11" s="1"/>
  <c r="E11" i="9" s="1"/>
  <c r="D14" i="7"/>
  <c r="E14" s="1"/>
  <c r="D9" i="8" s="1"/>
  <c r="D17" i="7"/>
  <c r="E17" s="1"/>
  <c r="D10" i="8" s="1"/>
  <c r="D20" i="7"/>
  <c r="E20" s="1"/>
  <c r="D11" i="8" s="1"/>
  <c r="D23" i="7"/>
  <c r="E23" s="1"/>
  <c r="D12" i="8" s="1"/>
  <c r="D26" i="7"/>
  <c r="E26" s="1"/>
  <c r="D13" i="8" s="1"/>
  <c r="D29" i="7"/>
  <c r="E29" s="1"/>
  <c r="D14" i="8" s="1"/>
  <c r="D32" i="7"/>
  <c r="D32" i="9" s="1"/>
  <c r="H8" i="7"/>
  <c r="I8" s="1"/>
  <c r="I8" i="9" s="1"/>
  <c r="H11" i="7"/>
  <c r="H11" i="9" s="1"/>
  <c r="H14" i="7"/>
  <c r="I14" s="1"/>
  <c r="H9" i="8" s="1"/>
  <c r="H17" i="7"/>
  <c r="I17" s="1"/>
  <c r="H10" i="8" s="1"/>
  <c r="H20" i="7"/>
  <c r="I20" s="1"/>
  <c r="H11" i="8" s="1"/>
  <c r="H23" i="7"/>
  <c r="I23" s="1"/>
  <c r="H12" i="8" s="1"/>
  <c r="H26" i="7"/>
  <c r="H26" i="9" s="1"/>
  <c r="H29" i="7"/>
  <c r="I29" s="1"/>
  <c r="H14" i="8" s="1"/>
  <c r="H32" i="7"/>
  <c r="I32" s="1"/>
  <c r="H15" i="8" s="1"/>
  <c r="M43" i="7"/>
  <c r="M40"/>
  <c r="M37"/>
  <c r="M37" i="9" s="1"/>
  <c r="M41" s="1"/>
  <c r="M45" s="1"/>
  <c r="E8" i="8"/>
  <c r="I8"/>
  <c r="E9"/>
  <c r="I9"/>
  <c r="E10"/>
  <c r="I10"/>
  <c r="E11"/>
  <c r="I11"/>
  <c r="E12"/>
  <c r="I12"/>
  <c r="E13"/>
  <c r="I13"/>
  <c r="E14"/>
  <c r="I14"/>
  <c r="E15"/>
  <c r="I15"/>
  <c r="D16"/>
  <c r="E16"/>
  <c r="H16"/>
  <c r="I16"/>
  <c r="P17"/>
  <c r="Q17"/>
  <c r="E7"/>
  <c r="I7"/>
  <c r="Q27"/>
  <c r="P27"/>
  <c r="Q23"/>
  <c r="P23"/>
  <c r="G16"/>
  <c r="P8"/>
  <c r="Q8"/>
  <c r="P9"/>
  <c r="Q9"/>
  <c r="P10"/>
  <c r="Q10"/>
  <c r="P11"/>
  <c r="Q11"/>
  <c r="P12"/>
  <c r="Q12"/>
  <c r="P13"/>
  <c r="Q13"/>
  <c r="P14"/>
  <c r="Q14"/>
  <c r="P15"/>
  <c r="Q15"/>
  <c r="P16"/>
  <c r="Q16"/>
  <c r="Q7"/>
  <c r="P7"/>
  <c r="V4" i="7"/>
  <c r="O4" i="8" s="1"/>
  <c r="M19"/>
  <c r="M16"/>
  <c r="L16"/>
  <c r="N32" i="7"/>
  <c r="N29"/>
  <c r="M14" i="8" s="1"/>
  <c r="N26" i="7"/>
  <c r="M13" i="8" s="1"/>
  <c r="N23" i="7"/>
  <c r="M12" i="8" s="1"/>
  <c r="N20" i="7"/>
  <c r="M11" i="8" s="1"/>
  <c r="N17" i="7"/>
  <c r="M10" i="8" s="1"/>
  <c r="N14" i="7"/>
  <c r="M9" i="8" s="1"/>
  <c r="N11" i="7"/>
  <c r="M8" i="8" s="1"/>
  <c r="N8" i="7"/>
  <c r="M7" i="8" s="1"/>
  <c r="J4" i="7"/>
  <c r="I4" i="8" s="1"/>
  <c r="D4" i="7"/>
  <c r="C4" i="8" s="1"/>
  <c r="A1" i="7"/>
  <c r="A1" i="8" s="1"/>
  <c r="Z6" i="1"/>
  <c r="D34" i="9" l="1"/>
  <c r="D33"/>
  <c r="L24" i="7"/>
  <c r="L24" i="9" s="1"/>
  <c r="L30" i="7"/>
  <c r="L30" i="9" s="1"/>
  <c r="I15" i="7"/>
  <c r="I15" i="9" s="1"/>
  <c r="M27" i="7"/>
  <c r="M27" i="9" s="1"/>
  <c r="D27"/>
  <c r="E12"/>
  <c r="E13" s="1"/>
  <c r="H18"/>
  <c r="G27" i="7"/>
  <c r="G27" i="9" s="1"/>
  <c r="E27"/>
  <c r="I33" i="7"/>
  <c r="M33" s="1"/>
  <c r="Q33" s="1"/>
  <c r="Q33" i="9" s="1"/>
  <c r="D30"/>
  <c r="H24"/>
  <c r="H27"/>
  <c r="H28" s="1"/>
  <c r="H12"/>
  <c r="H13" s="1"/>
  <c r="D9"/>
  <c r="D24"/>
  <c r="I12"/>
  <c r="D12"/>
  <c r="E33"/>
  <c r="R33" i="7"/>
  <c r="Z33" s="1"/>
  <c r="R30" i="9"/>
  <c r="R31" s="1"/>
  <c r="R31" i="7"/>
  <c r="N31"/>
  <c r="N30" i="9"/>
  <c r="N31" s="1"/>
  <c r="R27"/>
  <c r="R28" s="1"/>
  <c r="R28" i="7"/>
  <c r="I27" i="9"/>
  <c r="N27"/>
  <c r="N28" s="1"/>
  <c r="R24"/>
  <c r="R25" s="1"/>
  <c r="R21"/>
  <c r="R22" s="1"/>
  <c r="F35" i="7"/>
  <c r="J35"/>
  <c r="Z21"/>
  <c r="Z19"/>
  <c r="R18" i="9"/>
  <c r="R19" s="1"/>
  <c r="R13" i="7"/>
  <c r="Z12" i="9"/>
  <c r="Z13" s="1"/>
  <c r="R12"/>
  <c r="R13" s="1"/>
  <c r="N12"/>
  <c r="N13" s="1"/>
  <c r="N35" i="7"/>
  <c r="M17" i="8" s="1"/>
  <c r="N9" i="9"/>
  <c r="N10" s="1"/>
  <c r="N35" s="1"/>
  <c r="F35"/>
  <c r="I17"/>
  <c r="I19" s="1"/>
  <c r="I14"/>
  <c r="D14"/>
  <c r="D16" s="1"/>
  <c r="D20"/>
  <c r="D22" s="1"/>
  <c r="D8"/>
  <c r="E8"/>
  <c r="E10" s="1"/>
  <c r="I29"/>
  <c r="H28" i="7"/>
  <c r="D26" i="9"/>
  <c r="H32"/>
  <c r="H34" s="1"/>
  <c r="H23"/>
  <c r="I32"/>
  <c r="H29"/>
  <c r="H31" s="1"/>
  <c r="I23"/>
  <c r="I25" s="1"/>
  <c r="H14"/>
  <c r="H16" s="1"/>
  <c r="H20"/>
  <c r="H22" s="1"/>
  <c r="I20"/>
  <c r="I22" s="1"/>
  <c r="H17"/>
  <c r="H8"/>
  <c r="H10" s="1"/>
  <c r="D29"/>
  <c r="D23"/>
  <c r="D17"/>
  <c r="D19" s="1"/>
  <c r="D11"/>
  <c r="E29"/>
  <c r="E23"/>
  <c r="E17"/>
  <c r="D25" i="7"/>
  <c r="E26" i="9"/>
  <c r="E20"/>
  <c r="E14"/>
  <c r="D22" i="7"/>
  <c r="D28"/>
  <c r="H31"/>
  <c r="H16"/>
  <c r="I22"/>
  <c r="D31"/>
  <c r="H34"/>
  <c r="H22"/>
  <c r="D34"/>
  <c r="H10"/>
  <c r="D10"/>
  <c r="H19"/>
  <c r="L18"/>
  <c r="E18"/>
  <c r="I25"/>
  <c r="P30"/>
  <c r="P30" i="9" s="1"/>
  <c r="P24" i="7"/>
  <c r="P24" i="9" s="1"/>
  <c r="H25" i="7"/>
  <c r="L27"/>
  <c r="L27" i="9" s="1"/>
  <c r="E24" i="7"/>
  <c r="E30"/>
  <c r="E30" i="9" s="1"/>
  <c r="I30" i="7"/>
  <c r="I30" i="9" s="1"/>
  <c r="E28" i="7"/>
  <c r="I34"/>
  <c r="L33"/>
  <c r="L33" i="9" s="1"/>
  <c r="Y33" i="7"/>
  <c r="Y33" i="9" s="1"/>
  <c r="Z30" i="7"/>
  <c r="Z27"/>
  <c r="K27"/>
  <c r="K27" i="9" s="1"/>
  <c r="Z24" i="7"/>
  <c r="K24"/>
  <c r="K24" i="9" s="1"/>
  <c r="L21" i="7"/>
  <c r="L21" i="9" s="1"/>
  <c r="E21" i="7"/>
  <c r="E21" i="9" s="1"/>
  <c r="D16" i="7"/>
  <c r="G14"/>
  <c r="G14" i="9" s="1"/>
  <c r="D19" i="7"/>
  <c r="I16"/>
  <c r="I19"/>
  <c r="K21"/>
  <c r="K21" i="9" s="1"/>
  <c r="R9" i="7"/>
  <c r="I17" i="8"/>
  <c r="E17"/>
  <c r="K18" i="7"/>
  <c r="K18" i="9" s="1"/>
  <c r="O12" i="7"/>
  <c r="O12" i="9" s="1"/>
  <c r="H13" i="7"/>
  <c r="L15"/>
  <c r="L15" i="9" s="1"/>
  <c r="E15" i="7"/>
  <c r="L12"/>
  <c r="L12" i="9" s="1"/>
  <c r="E13" i="7"/>
  <c r="M12"/>
  <c r="M12" i="9" s="1"/>
  <c r="D13" i="7"/>
  <c r="I9"/>
  <c r="L9"/>
  <c r="G9"/>
  <c r="G9" i="9" s="1"/>
  <c r="E10" i="7"/>
  <c r="Z32"/>
  <c r="M15" i="8"/>
  <c r="R26" i="7"/>
  <c r="I26"/>
  <c r="I28" s="1"/>
  <c r="E32"/>
  <c r="I11"/>
  <c r="V4" i="9"/>
  <c r="A1"/>
  <c r="H7" i="8"/>
  <c r="D8"/>
  <c r="J4" i="9"/>
  <c r="D4"/>
  <c r="R17" i="7"/>
  <c r="R29"/>
  <c r="R8"/>
  <c r="R14"/>
  <c r="R11"/>
  <c r="R23"/>
  <c r="R20"/>
  <c r="R32"/>
  <c r="C13" i="8"/>
  <c r="M23"/>
  <c r="M27"/>
  <c r="G10"/>
  <c r="G14"/>
  <c r="G8"/>
  <c r="C9"/>
  <c r="C8"/>
  <c r="C10"/>
  <c r="C7"/>
  <c r="G11"/>
  <c r="C11"/>
  <c r="G9"/>
  <c r="G15"/>
  <c r="C15"/>
  <c r="G12"/>
  <c r="C12"/>
  <c r="C14"/>
  <c r="G7"/>
  <c r="G13"/>
  <c r="G17" i="7"/>
  <c r="G17" i="9" s="1"/>
  <c r="G20" i="7"/>
  <c r="G20" i="9" s="1"/>
  <c r="K29" i="7"/>
  <c r="K29" i="9" s="1"/>
  <c r="G8" i="7"/>
  <c r="G8" i="9" s="1"/>
  <c r="M23" i="7"/>
  <c r="M23" i="9" s="1"/>
  <c r="M29" i="7"/>
  <c r="M29" i="9" s="1"/>
  <c r="M14" i="7"/>
  <c r="M14" i="9" s="1"/>
  <c r="L17" i="7"/>
  <c r="L17" i="9" s="1"/>
  <c r="L14" i="7"/>
  <c r="L14" i="9" s="1"/>
  <c r="K14" i="7"/>
  <c r="K14" i="9" s="1"/>
  <c r="M17" i="7"/>
  <c r="M17" i="9" s="1"/>
  <c r="K17" i="7"/>
  <c r="K17" i="9" s="1"/>
  <c r="G29" i="7"/>
  <c r="G29" i="9" s="1"/>
  <c r="L29" i="7"/>
  <c r="L29" i="9" s="1"/>
  <c r="L31" s="1"/>
  <c r="M20" i="7"/>
  <c r="M20" i="9" s="1"/>
  <c r="K23" i="7"/>
  <c r="K23" i="9" s="1"/>
  <c r="L26" i="7"/>
  <c r="L26" i="9" s="1"/>
  <c r="M8" i="7"/>
  <c r="M8" i="9" s="1"/>
  <c r="L8" i="7"/>
  <c r="L8" i="9" s="1"/>
  <c r="L20" i="7"/>
  <c r="L20" i="9" s="1"/>
  <c r="L22" s="1"/>
  <c r="L32" i="7"/>
  <c r="L32" i="9" s="1"/>
  <c r="L34" s="1"/>
  <c r="K8" i="7"/>
  <c r="K8" i="9" s="1"/>
  <c r="G11" i="7"/>
  <c r="L11"/>
  <c r="L11" i="9" s="1"/>
  <c r="K20" i="7"/>
  <c r="K20" i="9" s="1"/>
  <c r="G23" i="7"/>
  <c r="G23" i="9" s="1"/>
  <c r="L23" i="7"/>
  <c r="L23" i="9" s="1"/>
  <c r="L25" s="1"/>
  <c r="K32" i="7"/>
  <c r="K32" i="9" s="1"/>
  <c r="G26" i="7"/>
  <c r="G26" i="9" s="1"/>
  <c r="Z4" i="1"/>
  <c r="S6"/>
  <c r="H8" i="3"/>
  <c r="H9"/>
  <c r="H10"/>
  <c r="H11"/>
  <c r="H12"/>
  <c r="H13"/>
  <c r="H14"/>
  <c r="H15"/>
  <c r="H7"/>
  <c r="C8"/>
  <c r="C9"/>
  <c r="C10"/>
  <c r="C11"/>
  <c r="C12"/>
  <c r="C13"/>
  <c r="C14"/>
  <c r="C15"/>
  <c r="C7"/>
  <c r="H7" i="1"/>
  <c r="H8"/>
  <c r="H9"/>
  <c r="H10"/>
  <c r="H11"/>
  <c r="H12"/>
  <c r="H13"/>
  <c r="H14"/>
  <c r="H15"/>
  <c r="C8"/>
  <c r="C9"/>
  <c r="C10"/>
  <c r="C11"/>
  <c r="C12"/>
  <c r="C13"/>
  <c r="C14"/>
  <c r="C15"/>
  <c r="C7"/>
  <c r="T4" i="3"/>
  <c r="J4"/>
  <c r="C4"/>
  <c r="A1"/>
  <c r="T4" i="1"/>
  <c r="J4"/>
  <c r="C4"/>
  <c r="A1"/>
  <c r="L13" i="9" l="1"/>
  <c r="K15" i="7"/>
  <c r="K15" i="9" s="1"/>
  <c r="K16" s="1"/>
  <c r="Q27" i="7"/>
  <c r="Q27" i="9" s="1"/>
  <c r="H25"/>
  <c r="D28"/>
  <c r="H19"/>
  <c r="I16"/>
  <c r="M33"/>
  <c r="D13"/>
  <c r="K25"/>
  <c r="I31"/>
  <c r="K22"/>
  <c r="E28"/>
  <c r="K30" i="7"/>
  <c r="K30" i="9" s="1"/>
  <c r="K31" s="1"/>
  <c r="D31"/>
  <c r="I33"/>
  <c r="I34" s="1"/>
  <c r="D25"/>
  <c r="D10"/>
  <c r="G28"/>
  <c r="L28"/>
  <c r="L16"/>
  <c r="K33" i="7"/>
  <c r="K33" i="9" s="1"/>
  <c r="K34" s="1"/>
  <c r="Z33"/>
  <c r="Z34" s="1"/>
  <c r="Z34" i="7"/>
  <c r="R33" i="9"/>
  <c r="R34" s="1"/>
  <c r="R34" i="7"/>
  <c r="Z31"/>
  <c r="Z30" i="9"/>
  <c r="Z31" s="1"/>
  <c r="E31"/>
  <c r="Z28" i="7"/>
  <c r="Z27" i="9"/>
  <c r="Z28" s="1"/>
  <c r="Z24"/>
  <c r="Z25" s="1"/>
  <c r="Z25" i="7"/>
  <c r="M24"/>
  <c r="M24" i="9" s="1"/>
  <c r="M25" s="1"/>
  <c r="E24"/>
  <c r="E25" s="1"/>
  <c r="Z21"/>
  <c r="Z22" s="1"/>
  <c r="Z22" i="7"/>
  <c r="E22" i="9"/>
  <c r="G18" i="7"/>
  <c r="G18" i="9" s="1"/>
  <c r="G19" s="1"/>
  <c r="E18"/>
  <c r="E19" s="1"/>
  <c r="P18" i="7"/>
  <c r="P18" i="9" s="1"/>
  <c r="L18"/>
  <c r="L19" s="1"/>
  <c r="K19"/>
  <c r="M15" i="7"/>
  <c r="M15" i="9" s="1"/>
  <c r="M16" s="1"/>
  <c r="E15"/>
  <c r="E16" s="1"/>
  <c r="R10" i="7"/>
  <c r="R35" s="1"/>
  <c r="R9" i="9"/>
  <c r="R10" s="1"/>
  <c r="R35" s="1"/>
  <c r="I10" i="7"/>
  <c r="I9" i="9"/>
  <c r="I10" s="1"/>
  <c r="G10"/>
  <c r="P9" i="7"/>
  <c r="P9" i="9" s="1"/>
  <c r="L9"/>
  <c r="L10" s="1"/>
  <c r="L31" i="7"/>
  <c r="H8" i="8"/>
  <c r="I11" i="9"/>
  <c r="I13" s="1"/>
  <c r="H13" i="8"/>
  <c r="I26" i="9"/>
  <c r="I28" s="1"/>
  <c r="G32" i="7"/>
  <c r="G34" s="1"/>
  <c r="E32" i="9"/>
  <c r="E34" s="1"/>
  <c r="G13" i="7"/>
  <c r="G11" i="9"/>
  <c r="G13" s="1"/>
  <c r="G28" i="7"/>
  <c r="D35"/>
  <c r="E34"/>
  <c r="L25"/>
  <c r="K22"/>
  <c r="H35"/>
  <c r="M18"/>
  <c r="M19" s="1"/>
  <c r="E19"/>
  <c r="K25"/>
  <c r="K31"/>
  <c r="L22"/>
  <c r="P21"/>
  <c r="P21" i="9" s="1"/>
  <c r="X24" i="7"/>
  <c r="X24" i="9" s="1"/>
  <c r="G21" i="7"/>
  <c r="E22"/>
  <c r="G30"/>
  <c r="E31"/>
  <c r="O27"/>
  <c r="O27" i="9" s="1"/>
  <c r="K34" i="7"/>
  <c r="G24"/>
  <c r="O24" s="1"/>
  <c r="O24" i="9" s="1"/>
  <c r="E25" i="7"/>
  <c r="L34"/>
  <c r="P33"/>
  <c r="P33" i="9" s="1"/>
  <c r="M30" i="7"/>
  <c r="M30" i="9" s="1"/>
  <c r="M31" s="1"/>
  <c r="I31" i="7"/>
  <c r="L28"/>
  <c r="P27"/>
  <c r="P27" i="9" s="1"/>
  <c r="X30" i="7"/>
  <c r="X30" i="9" s="1"/>
  <c r="Y27" i="7"/>
  <c r="Y27" i="9" s="1"/>
  <c r="M21" i="7"/>
  <c r="M21" i="9" s="1"/>
  <c r="M22" s="1"/>
  <c r="L19" i="7"/>
  <c r="G10"/>
  <c r="K9"/>
  <c r="Z9"/>
  <c r="K19"/>
  <c r="G15"/>
  <c r="E16"/>
  <c r="P15"/>
  <c r="P15" i="9" s="1"/>
  <c r="L16" i="7"/>
  <c r="I13"/>
  <c r="Q12"/>
  <c r="Q12" i="9" s="1"/>
  <c r="L13" i="7"/>
  <c r="P12"/>
  <c r="P12" i="9" s="1"/>
  <c r="M9" i="7"/>
  <c r="L10"/>
  <c r="Z17"/>
  <c r="Z11"/>
  <c r="Z26"/>
  <c r="Z14"/>
  <c r="Z20"/>
  <c r="Z29"/>
  <c r="Z8"/>
  <c r="Z23"/>
  <c r="K11"/>
  <c r="K11" i="9" s="1"/>
  <c r="K13" s="1"/>
  <c r="K26" i="7"/>
  <c r="M26"/>
  <c r="M26" i="9" s="1"/>
  <c r="M28" s="1"/>
  <c r="M11" i="7"/>
  <c r="M11" i="9" s="1"/>
  <c r="M13" s="1"/>
  <c r="F16" i="8"/>
  <c r="J16"/>
  <c r="M32" i="7"/>
  <c r="M32" i="9" s="1"/>
  <c r="M34" s="1"/>
  <c r="D15" i="8"/>
  <c r="F7"/>
  <c r="F13"/>
  <c r="F10"/>
  <c r="F8"/>
  <c r="F11"/>
  <c r="F9"/>
  <c r="J11"/>
  <c r="F12"/>
  <c r="J7"/>
  <c r="J10"/>
  <c r="J12"/>
  <c r="F14"/>
  <c r="J9"/>
  <c r="J14"/>
  <c r="P11" i="7"/>
  <c r="P11" i="9" s="1"/>
  <c r="P26" i="7"/>
  <c r="P26" i="9" s="1"/>
  <c r="Q29" i="7"/>
  <c r="Q29" i="9" s="1"/>
  <c r="P23" i="7"/>
  <c r="P20"/>
  <c r="P20" i="9" s="1"/>
  <c r="P14" i="7"/>
  <c r="P14" i="9" s="1"/>
  <c r="P29" i="7"/>
  <c r="P29" i="9" s="1"/>
  <c r="P31" s="1"/>
  <c r="Q17" i="7"/>
  <c r="Q17" i="9" s="1"/>
  <c r="Q8" i="7"/>
  <c r="Q8" i="9" s="1"/>
  <c r="Q20" i="7"/>
  <c r="Q20" i="9" s="1"/>
  <c r="Q23" i="7"/>
  <c r="Q23" i="9" s="1"/>
  <c r="Q14" i="7"/>
  <c r="Q14" i="9" s="1"/>
  <c r="P32" i="7"/>
  <c r="P32" i="9" s="1"/>
  <c r="P17" i="7"/>
  <c r="P8"/>
  <c r="L14" i="8"/>
  <c r="K7"/>
  <c r="L7"/>
  <c r="L11"/>
  <c r="L12"/>
  <c r="K12"/>
  <c r="K11"/>
  <c r="K9"/>
  <c r="L9"/>
  <c r="K8"/>
  <c r="K15"/>
  <c r="K13"/>
  <c r="K10"/>
  <c r="K14"/>
  <c r="L10"/>
  <c r="K16"/>
  <c r="J15"/>
  <c r="O23" i="7"/>
  <c r="O23" i="9" s="1"/>
  <c r="O8" i="7"/>
  <c r="O8" i="9" s="1"/>
  <c r="O17" i="7"/>
  <c r="O17" i="9" s="1"/>
  <c r="O29" i="7"/>
  <c r="O29" i="9" s="1"/>
  <c r="O20" i="7"/>
  <c r="O20" i="9" s="1"/>
  <c r="O14" i="7"/>
  <c r="O14" i="9" s="1"/>
  <c r="E17" i="3"/>
  <c r="F17"/>
  <c r="H17"/>
  <c r="J17"/>
  <c r="K17"/>
  <c r="O17"/>
  <c r="P17"/>
  <c r="S17"/>
  <c r="C17"/>
  <c r="M8"/>
  <c r="O8"/>
  <c r="P8"/>
  <c r="M9"/>
  <c r="O9"/>
  <c r="P9"/>
  <c r="M10"/>
  <c r="O10"/>
  <c r="P10"/>
  <c r="M11"/>
  <c r="O11"/>
  <c r="P11"/>
  <c r="M12"/>
  <c r="O12"/>
  <c r="P12"/>
  <c r="M13"/>
  <c r="O13"/>
  <c r="P13"/>
  <c r="M14"/>
  <c r="O14"/>
  <c r="P14"/>
  <c r="M15"/>
  <c r="O15"/>
  <c r="P15"/>
  <c r="M16"/>
  <c r="N16"/>
  <c r="O16"/>
  <c r="P16"/>
  <c r="Q16"/>
  <c r="R16" s="1"/>
  <c r="O7"/>
  <c r="P7"/>
  <c r="M7"/>
  <c r="L16"/>
  <c r="I14"/>
  <c r="I15"/>
  <c r="L15" s="1"/>
  <c r="I13"/>
  <c r="L13" s="1"/>
  <c r="I8"/>
  <c r="L8" s="1"/>
  <c r="I9"/>
  <c r="L9" s="1"/>
  <c r="I10"/>
  <c r="I11"/>
  <c r="L11" s="1"/>
  <c r="I12"/>
  <c r="L12" s="1"/>
  <c r="I7"/>
  <c r="G16"/>
  <c r="D14"/>
  <c r="G14" s="1"/>
  <c r="D15"/>
  <c r="G15" s="1"/>
  <c r="D13"/>
  <c r="G13" s="1"/>
  <c r="D8"/>
  <c r="D9"/>
  <c r="G9" s="1"/>
  <c r="D10"/>
  <c r="G10" s="1"/>
  <c r="D11"/>
  <c r="G11" s="1"/>
  <c r="D12"/>
  <c r="D7"/>
  <c r="I14" i="1"/>
  <c r="L14" s="1"/>
  <c r="I15"/>
  <c r="L15" s="1"/>
  <c r="I13"/>
  <c r="L13" s="1"/>
  <c r="D14"/>
  <c r="G14" s="1"/>
  <c r="D15"/>
  <c r="I8"/>
  <c r="L8" s="1"/>
  <c r="I9"/>
  <c r="L9" s="1"/>
  <c r="I10"/>
  <c r="L10" s="1"/>
  <c r="I11"/>
  <c r="L11" s="1"/>
  <c r="I12"/>
  <c r="L12" s="1"/>
  <c r="L16"/>
  <c r="I7"/>
  <c r="L7" s="1"/>
  <c r="D13"/>
  <c r="D8"/>
  <c r="D9"/>
  <c r="G9" s="1"/>
  <c r="D10"/>
  <c r="G10" s="1"/>
  <c r="D11"/>
  <c r="G11" s="1"/>
  <c r="D12"/>
  <c r="G12" s="1"/>
  <c r="G16"/>
  <c r="D7"/>
  <c r="E17"/>
  <c r="F17"/>
  <c r="H17"/>
  <c r="J17"/>
  <c r="K17"/>
  <c r="T17"/>
  <c r="C17"/>
  <c r="M8"/>
  <c r="O8"/>
  <c r="P8"/>
  <c r="M9"/>
  <c r="O9"/>
  <c r="P9"/>
  <c r="M10"/>
  <c r="O10"/>
  <c r="P10"/>
  <c r="M11"/>
  <c r="O11"/>
  <c r="P11"/>
  <c r="M12"/>
  <c r="O12"/>
  <c r="P12"/>
  <c r="M13"/>
  <c r="O13"/>
  <c r="P13"/>
  <c r="M14"/>
  <c r="O14"/>
  <c r="P14"/>
  <c r="M15"/>
  <c r="O15"/>
  <c r="P15"/>
  <c r="M16"/>
  <c r="O16"/>
  <c r="P16"/>
  <c r="O7"/>
  <c r="P7"/>
  <c r="M7"/>
  <c r="P22" i="9" l="1"/>
  <c r="K16" i="7"/>
  <c r="D35" i="9"/>
  <c r="P16"/>
  <c r="P13"/>
  <c r="O18" i="7"/>
  <c r="O18" i="9" s="1"/>
  <c r="O19" s="1"/>
  <c r="X9" i="7"/>
  <c r="X9" i="9" s="1"/>
  <c r="O33" i="7"/>
  <c r="O33" i="9" s="1"/>
  <c r="M25" i="7"/>
  <c r="Q24"/>
  <c r="Q24" i="9" s="1"/>
  <c r="P34"/>
  <c r="G31" i="7"/>
  <c r="G30" i="9"/>
  <c r="G31" s="1"/>
  <c r="P28"/>
  <c r="Q25"/>
  <c r="G25" i="7"/>
  <c r="G24" i="9"/>
  <c r="G25" s="1"/>
  <c r="O25"/>
  <c r="S24" i="7"/>
  <c r="S24" i="9" s="1"/>
  <c r="G22" i="7"/>
  <c r="G21" i="9"/>
  <c r="G22" s="1"/>
  <c r="Q18" i="7"/>
  <c r="M18" i="9"/>
  <c r="M19" s="1"/>
  <c r="X18" i="7"/>
  <c r="X18" i="9" s="1"/>
  <c r="L35"/>
  <c r="G19" i="7"/>
  <c r="G16"/>
  <c r="G15" i="9"/>
  <c r="G16" s="1"/>
  <c r="O15" i="7"/>
  <c r="O15" i="9" s="1"/>
  <c r="O16" s="1"/>
  <c r="M16" i="7"/>
  <c r="E35" i="9"/>
  <c r="Q15" i="7"/>
  <c r="Q15" i="9" s="1"/>
  <c r="Q16" s="1"/>
  <c r="O9" i="7"/>
  <c r="O9" i="9" s="1"/>
  <c r="O10" s="1"/>
  <c r="K9"/>
  <c r="K10" s="1"/>
  <c r="Q9" i="7"/>
  <c r="Q10" s="1"/>
  <c r="M9" i="9"/>
  <c r="M10" s="1"/>
  <c r="Z10" i="7"/>
  <c r="Z35" s="1"/>
  <c r="Z9" i="9"/>
  <c r="Z10" s="1"/>
  <c r="Z35" s="1"/>
  <c r="Q25" i="7"/>
  <c r="O32"/>
  <c r="O32" i="9" s="1"/>
  <c r="P31" i="7"/>
  <c r="O26"/>
  <c r="O26" i="9" s="1"/>
  <c r="O28" s="1"/>
  <c r="K26"/>
  <c r="K28" s="1"/>
  <c r="G17" i="8"/>
  <c r="P19" i="7"/>
  <c r="P17" i="9"/>
  <c r="P19" s="1"/>
  <c r="F15" i="8"/>
  <c r="G32" i="9"/>
  <c r="G34" s="1"/>
  <c r="P25" i="7"/>
  <c r="P23" i="9"/>
  <c r="P25" s="1"/>
  <c r="P10" i="7"/>
  <c r="P8" i="9"/>
  <c r="P10" s="1"/>
  <c r="C17" i="8"/>
  <c r="M34" i="7"/>
  <c r="K28"/>
  <c r="E35"/>
  <c r="O25"/>
  <c r="M28"/>
  <c r="O19"/>
  <c r="I35"/>
  <c r="K10"/>
  <c r="Q21"/>
  <c r="Y21" s="1"/>
  <c r="Y21" i="9" s="1"/>
  <c r="M22" i="7"/>
  <c r="P34"/>
  <c r="X33"/>
  <c r="X33" i="9" s="1"/>
  <c r="S33" i="7"/>
  <c r="S33" i="9" s="1"/>
  <c r="Q30" i="7"/>
  <c r="Q30" i="9" s="1"/>
  <c r="Q31" s="1"/>
  <c r="M31" i="7"/>
  <c r="O30"/>
  <c r="Y24"/>
  <c r="Y24" i="9" s="1"/>
  <c r="X27" i="7"/>
  <c r="X27" i="9" s="1"/>
  <c r="P28" i="7"/>
  <c r="S27"/>
  <c r="S27" i="9" s="1"/>
  <c r="P22" i="7"/>
  <c r="L35"/>
  <c r="O21"/>
  <c r="X21"/>
  <c r="X21" i="9" s="1"/>
  <c r="M13" i="7"/>
  <c r="S18"/>
  <c r="S18" i="9" s="1"/>
  <c r="M10" i="7"/>
  <c r="X15"/>
  <c r="X15" i="9" s="1"/>
  <c r="P16" i="7"/>
  <c r="J8" i="8"/>
  <c r="K13" i="7"/>
  <c r="Y12"/>
  <c r="Y12" i="9" s="1"/>
  <c r="P13" i="7"/>
  <c r="X12"/>
  <c r="X12" i="9" s="1"/>
  <c r="S12" i="7"/>
  <c r="S12" i="9" s="1"/>
  <c r="O11" i="7"/>
  <c r="O11" i="9" s="1"/>
  <c r="O13" s="1"/>
  <c r="N16" i="8"/>
  <c r="J13"/>
  <c r="L13"/>
  <c r="Q26" i="7"/>
  <c r="Q26" i="9" s="1"/>
  <c r="Q28" s="1"/>
  <c r="Q32" i="7"/>
  <c r="Q32" i="9" s="1"/>
  <c r="Q34" s="1"/>
  <c r="L8" i="8"/>
  <c r="L15"/>
  <c r="Q11" i="7"/>
  <c r="Q11" i="9" s="1"/>
  <c r="Q13" s="1"/>
  <c r="Y8" i="7"/>
  <c r="Y8" i="9" s="1"/>
  <c r="X29" i="7"/>
  <c r="X29" i="9" s="1"/>
  <c r="X31" s="1"/>
  <c r="Y29" i="7"/>
  <c r="Y29" i="9" s="1"/>
  <c r="Y14" i="7"/>
  <c r="Y14" i="9" s="1"/>
  <c r="Y20" i="7"/>
  <c r="Y20" i="9" s="1"/>
  <c r="Y17" i="7"/>
  <c r="Y17" i="9" s="1"/>
  <c r="X23" i="7"/>
  <c r="X23" i="9" s="1"/>
  <c r="X25" s="1"/>
  <c r="X32" i="7"/>
  <c r="X32" i="9" s="1"/>
  <c r="Y23" i="7"/>
  <c r="Y23" i="9" s="1"/>
  <c r="X20" i="7"/>
  <c r="X20" i="9" s="1"/>
  <c r="X11" i="7"/>
  <c r="X11" i="9" s="1"/>
  <c r="X8" i="7"/>
  <c r="X17"/>
  <c r="X17" i="9" s="1"/>
  <c r="X14" i="7"/>
  <c r="X14" i="9" s="1"/>
  <c r="X26" i="7"/>
  <c r="X26" i="9" s="1"/>
  <c r="S20" i="7"/>
  <c r="S20" i="9" s="1"/>
  <c r="S14" i="7"/>
  <c r="S14" i="9" s="1"/>
  <c r="S23" i="7"/>
  <c r="S23" i="9" s="1"/>
  <c r="S29" i="7"/>
  <c r="S29" i="9" s="1"/>
  <c r="S8" i="7"/>
  <c r="S8" i="9" s="1"/>
  <c r="S17" i="7"/>
  <c r="S17" i="9" s="1"/>
  <c r="N7" i="8"/>
  <c r="N14"/>
  <c r="N11"/>
  <c r="N12"/>
  <c r="N9"/>
  <c r="N10"/>
  <c r="U16" i="3"/>
  <c r="V16" s="1"/>
  <c r="T16"/>
  <c r="N14"/>
  <c r="Q15"/>
  <c r="T15" s="1"/>
  <c r="N10"/>
  <c r="L14"/>
  <c r="Q14" s="1"/>
  <c r="N15"/>
  <c r="N13"/>
  <c r="Q13"/>
  <c r="R13" s="1"/>
  <c r="N12"/>
  <c r="N8"/>
  <c r="Q9"/>
  <c r="T9" s="1"/>
  <c r="L10"/>
  <c r="Q10" s="1"/>
  <c r="T10" s="1"/>
  <c r="N9"/>
  <c r="Q11"/>
  <c r="T11" s="1"/>
  <c r="I17"/>
  <c r="L7"/>
  <c r="G12"/>
  <c r="Q12" s="1"/>
  <c r="N11"/>
  <c r="G8"/>
  <c r="Q8" s="1"/>
  <c r="M17"/>
  <c r="D17"/>
  <c r="N7"/>
  <c r="G7"/>
  <c r="O17" i="1"/>
  <c r="P17"/>
  <c r="N15"/>
  <c r="L17"/>
  <c r="M17"/>
  <c r="I17"/>
  <c r="D17"/>
  <c r="N13"/>
  <c r="G15"/>
  <c r="Q15" s="1"/>
  <c r="R15" s="1"/>
  <c r="Y15" s="1"/>
  <c r="S15" s="1"/>
  <c r="Q10"/>
  <c r="R10" s="1"/>
  <c r="Y10" s="1"/>
  <c r="S10" s="1"/>
  <c r="Q11"/>
  <c r="R11" s="1"/>
  <c r="Y11" s="1"/>
  <c r="S11" s="1"/>
  <c r="N8"/>
  <c r="Q14"/>
  <c r="R14" s="1"/>
  <c r="Y14" s="1"/>
  <c r="S14" s="1"/>
  <c r="Q16"/>
  <c r="Q12"/>
  <c r="R12" s="1"/>
  <c r="Y12" s="1"/>
  <c r="S12" s="1"/>
  <c r="Q9"/>
  <c r="R9" s="1"/>
  <c r="Y9" s="1"/>
  <c r="S9" s="1"/>
  <c r="G13"/>
  <c r="Q13" s="1"/>
  <c r="R13" s="1"/>
  <c r="Y13" s="1"/>
  <c r="S13" s="1"/>
  <c r="N16"/>
  <c r="N14"/>
  <c r="N12"/>
  <c r="N9"/>
  <c r="N11"/>
  <c r="N10"/>
  <c r="N7"/>
  <c r="G8"/>
  <c r="Q8" s="1"/>
  <c r="R8" s="1"/>
  <c r="Y8" s="1"/>
  <c r="S8" s="1"/>
  <c r="G7"/>
  <c r="O10" i="7" l="1"/>
  <c r="Y30"/>
  <c r="Y30" i="9" s="1"/>
  <c r="Y31" s="1"/>
  <c r="X13"/>
  <c r="S21" i="7"/>
  <c r="S21" i="9" s="1"/>
  <c r="S22" s="1"/>
  <c r="Y9" i="7"/>
  <c r="Y9" i="9" s="1"/>
  <c r="Y10" s="1"/>
  <c r="X28"/>
  <c r="O28" i="7"/>
  <c r="O34" i="9"/>
  <c r="Y22"/>
  <c r="M35"/>
  <c r="G35"/>
  <c r="T33"/>
  <c r="U33" s="1"/>
  <c r="V33" s="1"/>
  <c r="W33" s="1"/>
  <c r="X34"/>
  <c r="O31" i="7"/>
  <c r="O30" i="9"/>
  <c r="O31" s="1"/>
  <c r="T27"/>
  <c r="U27" s="1"/>
  <c r="U24"/>
  <c r="T24"/>
  <c r="Y25"/>
  <c r="U24" i="7"/>
  <c r="T24" s="1"/>
  <c r="V24" s="1"/>
  <c r="W24" s="1"/>
  <c r="Q22"/>
  <c r="Q21" i="9"/>
  <c r="Q22" s="1"/>
  <c r="X22"/>
  <c r="G35" i="7"/>
  <c r="F17" i="8" s="1"/>
  <c r="O22" i="7"/>
  <c r="O21" i="9"/>
  <c r="O22" s="1"/>
  <c r="T18"/>
  <c r="U18" s="1"/>
  <c r="V18" s="1"/>
  <c r="W18" s="1"/>
  <c r="Y18" i="7"/>
  <c r="Y18" i="9" s="1"/>
  <c r="Y19" s="1"/>
  <c r="Q18"/>
  <c r="Q19" s="1"/>
  <c r="X19"/>
  <c r="Q19" i="7"/>
  <c r="O16"/>
  <c r="X16" i="9"/>
  <c r="S15" i="7"/>
  <c r="S15" i="9" s="1"/>
  <c r="S16" s="1"/>
  <c r="Q16" i="7"/>
  <c r="Y15"/>
  <c r="Y15" i="9" s="1"/>
  <c r="Y16" s="1"/>
  <c r="T12"/>
  <c r="U12" s="1"/>
  <c r="V12" s="1"/>
  <c r="W12" s="1"/>
  <c r="S9" i="7"/>
  <c r="S10" s="1"/>
  <c r="Q9" i="9"/>
  <c r="Q10" s="1"/>
  <c r="K35"/>
  <c r="P35"/>
  <c r="S19"/>
  <c r="T17"/>
  <c r="U17" s="1"/>
  <c r="U23"/>
  <c r="T23"/>
  <c r="S25"/>
  <c r="T29"/>
  <c r="U29" s="1"/>
  <c r="T14"/>
  <c r="U14" s="1"/>
  <c r="T8"/>
  <c r="U8" s="1"/>
  <c r="U20"/>
  <c r="T20"/>
  <c r="O34" i="7"/>
  <c r="N15" i="8"/>
  <c r="Y22" i="7"/>
  <c r="N13" i="8"/>
  <c r="H17"/>
  <c r="X25" i="7"/>
  <c r="X10"/>
  <c r="X8" i="9"/>
  <c r="X10" s="1"/>
  <c r="K17" i="8"/>
  <c r="D17"/>
  <c r="X31" i="7"/>
  <c r="X22"/>
  <c r="X28"/>
  <c r="Y32"/>
  <c r="Y32" i="9" s="1"/>
  <c r="Y34" s="1"/>
  <c r="Q34" i="7"/>
  <c r="Q28"/>
  <c r="S25"/>
  <c r="K35"/>
  <c r="P35"/>
  <c r="M35"/>
  <c r="U33"/>
  <c r="T33" s="1"/>
  <c r="Q31"/>
  <c r="S30"/>
  <c r="S30" i="9" s="1"/>
  <c r="S31" s="1"/>
  <c r="AA21" i="7"/>
  <c r="AA21" i="9" s="1"/>
  <c r="X34" i="7"/>
  <c r="AA33"/>
  <c r="AA33" i="9" s="1"/>
  <c r="U21" i="7"/>
  <c r="T21" s="1"/>
  <c r="V21" s="1"/>
  <c r="W21" s="1"/>
  <c r="U27"/>
  <c r="T27" s="1"/>
  <c r="V27" s="1"/>
  <c r="W27" s="1"/>
  <c r="Y25"/>
  <c r="AA24"/>
  <c r="AA24" i="9" s="1"/>
  <c r="AA27" i="7"/>
  <c r="AA27" i="9" s="1"/>
  <c r="Q13" i="7"/>
  <c r="Y19"/>
  <c r="X19"/>
  <c r="U18"/>
  <c r="T18" s="1"/>
  <c r="S19"/>
  <c r="S16"/>
  <c r="X16"/>
  <c r="O13"/>
  <c r="AA12"/>
  <c r="AA12" i="9" s="1"/>
  <c r="X13" i="7"/>
  <c r="U12"/>
  <c r="T12" s="1"/>
  <c r="N8" i="8"/>
  <c r="S26" i="7"/>
  <c r="S26" i="9" s="1"/>
  <c r="Y26" i="7"/>
  <c r="Y26" i="9" s="1"/>
  <c r="Y28" s="1"/>
  <c r="S32" i="7"/>
  <c r="S32" i="9" s="1"/>
  <c r="Y11" i="7"/>
  <c r="AA14"/>
  <c r="AA14" i="9" s="1"/>
  <c r="AA29" i="7"/>
  <c r="AA29" i="9" s="1"/>
  <c r="S11" i="7"/>
  <c r="S11" i="9" s="1"/>
  <c r="AA20" i="7"/>
  <c r="AA20" i="9" s="1"/>
  <c r="AA17" i="7"/>
  <c r="AA8"/>
  <c r="AA23"/>
  <c r="AA23" i="9" s="1"/>
  <c r="U23" i="7"/>
  <c r="U14"/>
  <c r="U20"/>
  <c r="U17"/>
  <c r="U29"/>
  <c r="U8"/>
  <c r="R15" i="3"/>
  <c r="U15" s="1"/>
  <c r="V15" s="1"/>
  <c r="R16" i="1"/>
  <c r="Y16" s="1"/>
  <c r="S16" s="1"/>
  <c r="T13" i="3"/>
  <c r="U13" s="1"/>
  <c r="V13" s="1"/>
  <c r="L17"/>
  <c r="R9"/>
  <c r="U9" s="1"/>
  <c r="V9" s="1"/>
  <c r="R10"/>
  <c r="U10" s="1"/>
  <c r="V10" s="1"/>
  <c r="R11"/>
  <c r="U11" s="1"/>
  <c r="V11" s="1"/>
  <c r="R14"/>
  <c r="T14"/>
  <c r="N17"/>
  <c r="R8"/>
  <c r="T8"/>
  <c r="R12"/>
  <c r="T12"/>
  <c r="G17"/>
  <c r="Q7"/>
  <c r="U15" i="1"/>
  <c r="V15" s="1"/>
  <c r="N17"/>
  <c r="Q7"/>
  <c r="R7" s="1"/>
  <c r="Y7" s="1"/>
  <c r="S7" s="1"/>
  <c r="G17"/>
  <c r="Y31" i="7" l="1"/>
  <c r="O35" i="9"/>
  <c r="AA30" i="7"/>
  <c r="AA30" i="9" s="1"/>
  <c r="AB30" s="1"/>
  <c r="T21"/>
  <c r="U21" s="1"/>
  <c r="U22" s="1"/>
  <c r="Y16" i="7"/>
  <c r="S22"/>
  <c r="AA18"/>
  <c r="AA18" i="9" s="1"/>
  <c r="AB18" s="1"/>
  <c r="AA9" i="7"/>
  <c r="AA10" s="1"/>
  <c r="Y10"/>
  <c r="U15"/>
  <c r="T15" s="1"/>
  <c r="AB33" i="9"/>
  <c r="T30"/>
  <c r="U30" s="1"/>
  <c r="U31" s="1"/>
  <c r="AB27"/>
  <c r="AC27" s="1"/>
  <c r="AD27" s="1"/>
  <c r="AE27" s="1"/>
  <c r="V27"/>
  <c r="W27" s="1"/>
  <c r="AB24"/>
  <c r="AC24" s="1"/>
  <c r="AD24" s="1"/>
  <c r="AE24" s="1"/>
  <c r="V24"/>
  <c r="W24" s="1"/>
  <c r="U25"/>
  <c r="AB21"/>
  <c r="AC21" s="1"/>
  <c r="AD21" s="1"/>
  <c r="AE21" s="1"/>
  <c r="Q35"/>
  <c r="X35"/>
  <c r="U19"/>
  <c r="AA15" i="7"/>
  <c r="AA15" i="9" s="1"/>
  <c r="T15"/>
  <c r="U15" s="1"/>
  <c r="U16" s="1"/>
  <c r="AB12"/>
  <c r="AC12" s="1"/>
  <c r="U9" i="7"/>
  <c r="U10" s="1"/>
  <c r="S9" i="9"/>
  <c r="AA25"/>
  <c r="AB23"/>
  <c r="AC23" s="1"/>
  <c r="S13"/>
  <c r="T11"/>
  <c r="S34"/>
  <c r="T32"/>
  <c r="U32" s="1"/>
  <c r="U34" s="1"/>
  <c r="V29"/>
  <c r="W29" s="1"/>
  <c r="AB20"/>
  <c r="AA22"/>
  <c r="V20"/>
  <c r="W20" s="1"/>
  <c r="V8"/>
  <c r="W8" s="1"/>
  <c r="T25"/>
  <c r="V23"/>
  <c r="W23" s="1"/>
  <c r="V17"/>
  <c r="W17" s="1"/>
  <c r="T19"/>
  <c r="AA31"/>
  <c r="AB29"/>
  <c r="AC29" s="1"/>
  <c r="AB14"/>
  <c r="AC14" s="1"/>
  <c r="S28"/>
  <c r="T26"/>
  <c r="U26" s="1"/>
  <c r="U28" s="1"/>
  <c r="V14"/>
  <c r="W14" s="1"/>
  <c r="S28" i="7"/>
  <c r="J17" i="8"/>
  <c r="O35" i="7"/>
  <c r="AA17" i="9"/>
  <c r="L17" i="8"/>
  <c r="AA11" i="7"/>
  <c r="AA11" i="9" s="1"/>
  <c r="Y11"/>
  <c r="Y13" s="1"/>
  <c r="Y35" s="1"/>
  <c r="AA32" i="7"/>
  <c r="AA32" i="9" s="1"/>
  <c r="Y13" i="7"/>
  <c r="AA8" i="9"/>
  <c r="Y28" i="7"/>
  <c r="X35"/>
  <c r="U16"/>
  <c r="Q35"/>
  <c r="S34"/>
  <c r="Y34"/>
  <c r="V33"/>
  <c r="AC27"/>
  <c r="AB27" s="1"/>
  <c r="AD27" s="1"/>
  <c r="AE27" s="1"/>
  <c r="S31"/>
  <c r="U30"/>
  <c r="U31" s="1"/>
  <c r="AC24"/>
  <c r="AB24" s="1"/>
  <c r="AD24" s="1"/>
  <c r="AE24" s="1"/>
  <c r="AA25"/>
  <c r="AC33"/>
  <c r="AC21"/>
  <c r="AB21" s="1"/>
  <c r="AD21" s="1"/>
  <c r="AE21" s="1"/>
  <c r="AA22"/>
  <c r="U25"/>
  <c r="U22"/>
  <c r="U19"/>
  <c r="V18"/>
  <c r="S13"/>
  <c r="AA26"/>
  <c r="AA26" i="9" s="1"/>
  <c r="V12" i="7"/>
  <c r="AC12"/>
  <c r="U26"/>
  <c r="U32"/>
  <c r="AC14"/>
  <c r="AC29"/>
  <c r="U11"/>
  <c r="AC17"/>
  <c r="AC20"/>
  <c r="AC23"/>
  <c r="AC8"/>
  <c r="T17"/>
  <c r="T14"/>
  <c r="T23"/>
  <c r="T29"/>
  <c r="T20"/>
  <c r="T8"/>
  <c r="U12" i="3"/>
  <c r="V12" s="1"/>
  <c r="U14"/>
  <c r="V14" s="1"/>
  <c r="U8"/>
  <c r="V8" s="1"/>
  <c r="Q17"/>
  <c r="R7"/>
  <c r="T7"/>
  <c r="T17" s="1"/>
  <c r="U12" i="1"/>
  <c r="V12" s="1"/>
  <c r="U11"/>
  <c r="V11" s="1"/>
  <c r="U10"/>
  <c r="V10" s="1"/>
  <c r="U14"/>
  <c r="V14" s="1"/>
  <c r="U9"/>
  <c r="V9" s="1"/>
  <c r="U13"/>
  <c r="V13" s="1"/>
  <c r="U8"/>
  <c r="V8" s="1"/>
  <c r="Q17"/>
  <c r="T22" i="9" l="1"/>
  <c r="AC30" i="7"/>
  <c r="AB30" s="1"/>
  <c r="AA19"/>
  <c r="AA31"/>
  <c r="AC18"/>
  <c r="AB18" s="1"/>
  <c r="T16" i="9"/>
  <c r="V16" s="1"/>
  <c r="W16" s="1"/>
  <c r="V19"/>
  <c r="W19" s="1"/>
  <c r="AC25"/>
  <c r="AA9"/>
  <c r="AC9" i="7"/>
  <c r="AB9" s="1"/>
  <c r="AD9" s="1"/>
  <c r="AE9" s="1"/>
  <c r="AA16"/>
  <c r="T9"/>
  <c r="V9" s="1"/>
  <c r="W9" s="1"/>
  <c r="T31" i="9"/>
  <c r="V31" s="1"/>
  <c r="W31" s="1"/>
  <c r="AC33"/>
  <c r="AD33" s="1"/>
  <c r="AE33" s="1"/>
  <c r="AC30"/>
  <c r="AC31" s="1"/>
  <c r="V30"/>
  <c r="W30" s="1"/>
  <c r="V25"/>
  <c r="W25" s="1"/>
  <c r="V22"/>
  <c r="W22" s="1"/>
  <c r="V21"/>
  <c r="W21" s="1"/>
  <c r="AC18"/>
  <c r="AD18" s="1"/>
  <c r="AE18" s="1"/>
  <c r="AB15"/>
  <c r="AC15" i="7"/>
  <c r="AC16" s="1"/>
  <c r="V15" i="9"/>
  <c r="W15" s="1"/>
  <c r="AA16"/>
  <c r="AD12"/>
  <c r="AE12" s="1"/>
  <c r="T9"/>
  <c r="S10"/>
  <c r="S35" s="1"/>
  <c r="AA19"/>
  <c r="AB17"/>
  <c r="AB22"/>
  <c r="AD14"/>
  <c r="AE14" s="1"/>
  <c r="AB16"/>
  <c r="T13"/>
  <c r="AB11"/>
  <c r="AA13"/>
  <c r="T28"/>
  <c r="V28" s="1"/>
  <c r="W28" s="1"/>
  <c r="V26"/>
  <c r="W26" s="1"/>
  <c r="V32"/>
  <c r="W32" s="1"/>
  <c r="T34"/>
  <c r="V34" s="1"/>
  <c r="W34" s="1"/>
  <c r="AD23"/>
  <c r="AE23" s="1"/>
  <c r="AB25"/>
  <c r="AD25" s="1"/>
  <c r="AE25" s="1"/>
  <c r="U11"/>
  <c r="U13" s="1"/>
  <c r="AB32"/>
  <c r="AC32" s="1"/>
  <c r="AA34"/>
  <c r="AC26"/>
  <c r="AC28" s="1"/>
  <c r="AB26"/>
  <c r="AA28"/>
  <c r="AB8"/>
  <c r="AC8" s="1"/>
  <c r="AB31"/>
  <c r="AD29"/>
  <c r="AE29" s="1"/>
  <c r="AC32" i="7"/>
  <c r="AC34" s="1"/>
  <c r="AC20" i="9"/>
  <c r="AC22" s="1"/>
  <c r="AC11" i="7"/>
  <c r="AC13" s="1"/>
  <c r="AA13"/>
  <c r="N17" i="8"/>
  <c r="T22" i="7"/>
  <c r="T19"/>
  <c r="T25"/>
  <c r="S35"/>
  <c r="Y35"/>
  <c r="AC19"/>
  <c r="AA34"/>
  <c r="AA28"/>
  <c r="AC22"/>
  <c r="AC31"/>
  <c r="U34"/>
  <c r="W33"/>
  <c r="AB33"/>
  <c r="AD30"/>
  <c r="T30"/>
  <c r="AC25"/>
  <c r="U28"/>
  <c r="AC10"/>
  <c r="AD18"/>
  <c r="W18"/>
  <c r="T16"/>
  <c r="V15"/>
  <c r="AC26"/>
  <c r="U13"/>
  <c r="AB12"/>
  <c r="W12"/>
  <c r="T26"/>
  <c r="T11"/>
  <c r="AB29"/>
  <c r="T32"/>
  <c r="AB14"/>
  <c r="AB8"/>
  <c r="AB20"/>
  <c r="AB23"/>
  <c r="AB17"/>
  <c r="O16" i="8"/>
  <c r="V20" i="7"/>
  <c r="V23"/>
  <c r="V14"/>
  <c r="V29"/>
  <c r="V17"/>
  <c r="V8"/>
  <c r="O19" i="8"/>
  <c r="O18"/>
  <c r="O20" s="1"/>
  <c r="O23"/>
  <c r="O22"/>
  <c r="O24" s="1"/>
  <c r="I20" i="3"/>
  <c r="I21"/>
  <c r="U7"/>
  <c r="R17"/>
  <c r="I20" i="1"/>
  <c r="I21"/>
  <c r="AB32" i="7" l="1"/>
  <c r="AB34" s="1"/>
  <c r="AB15"/>
  <c r="AB16" s="1"/>
  <c r="T10"/>
  <c r="AB9" i="9"/>
  <c r="AB10" s="1"/>
  <c r="AA10"/>
  <c r="AA35" s="1"/>
  <c r="AD30"/>
  <c r="AE30" s="1"/>
  <c r="AD31"/>
  <c r="AE31" s="1"/>
  <c r="AC34"/>
  <c r="AC15"/>
  <c r="AC16" s="1"/>
  <c r="AD16" s="1"/>
  <c r="AE16" s="1"/>
  <c r="U9"/>
  <c r="T10"/>
  <c r="T35" s="1"/>
  <c r="V13"/>
  <c r="W13" s="1"/>
  <c r="AB19"/>
  <c r="AB13"/>
  <c r="AD8"/>
  <c r="AE8" s="1"/>
  <c r="AD26"/>
  <c r="AE26" s="1"/>
  <c r="AB28"/>
  <c r="AD28" s="1"/>
  <c r="AE28" s="1"/>
  <c r="AD22"/>
  <c r="AE22" s="1"/>
  <c r="V11"/>
  <c r="W11" s="1"/>
  <c r="AC17"/>
  <c r="AC19" s="1"/>
  <c r="AD32"/>
  <c r="AE32" s="1"/>
  <c r="AB34"/>
  <c r="AC11"/>
  <c r="AC13" s="1"/>
  <c r="AD20"/>
  <c r="AE20" s="1"/>
  <c r="AB11" i="7"/>
  <c r="O40" i="9"/>
  <c r="O36"/>
  <c r="V22" i="7"/>
  <c r="AD14"/>
  <c r="AD29"/>
  <c r="AD31" s="1"/>
  <c r="AD17"/>
  <c r="AD32"/>
  <c r="O36"/>
  <c r="AA35"/>
  <c r="V19"/>
  <c r="V25"/>
  <c r="U35"/>
  <c r="AB31"/>
  <c r="AD8"/>
  <c r="AD10" s="1"/>
  <c r="V32"/>
  <c r="W32" s="1"/>
  <c r="T34"/>
  <c r="V30"/>
  <c r="T31"/>
  <c r="AD33"/>
  <c r="AE30"/>
  <c r="AD20"/>
  <c r="AB22"/>
  <c r="V26"/>
  <c r="T28"/>
  <c r="AD23"/>
  <c r="AB25"/>
  <c r="AB26"/>
  <c r="AC28"/>
  <c r="AB19"/>
  <c r="AB10"/>
  <c r="AE18"/>
  <c r="V16"/>
  <c r="W15"/>
  <c r="V11"/>
  <c r="T13"/>
  <c r="AD12"/>
  <c r="W8"/>
  <c r="V10"/>
  <c r="O13" i="8"/>
  <c r="O9"/>
  <c r="W14" i="7"/>
  <c r="O14" i="8"/>
  <c r="W29" i="7"/>
  <c r="O11" i="8"/>
  <c r="W20" i="7"/>
  <c r="O10" i="8"/>
  <c r="W17" i="7"/>
  <c r="O12" i="8"/>
  <c r="W23" i="7"/>
  <c r="O7" i="8"/>
  <c r="O21"/>
  <c r="O25"/>
  <c r="O27"/>
  <c r="O26"/>
  <c r="O28" s="1"/>
  <c r="I22" i="3"/>
  <c r="U17"/>
  <c r="V7"/>
  <c r="V17" s="1"/>
  <c r="I22" i="1"/>
  <c r="AD15" i="7" l="1"/>
  <c r="AE15" s="1"/>
  <c r="AE16" s="1"/>
  <c r="AD34" i="9"/>
  <c r="AE34" s="1"/>
  <c r="AD11"/>
  <c r="AE11" s="1"/>
  <c r="AC9"/>
  <c r="AC10" s="1"/>
  <c r="AC35" s="1"/>
  <c r="AD15"/>
  <c r="AE15" s="1"/>
  <c r="O44"/>
  <c r="AD13"/>
  <c r="AE13" s="1"/>
  <c r="V9"/>
  <c r="W9" s="1"/>
  <c r="U10"/>
  <c r="U35" s="1"/>
  <c r="O41" s="1"/>
  <c r="AD19"/>
  <c r="AE19" s="1"/>
  <c r="AB35"/>
  <c r="AD17"/>
  <c r="AE17" s="1"/>
  <c r="AB13" i="7"/>
  <c r="AD11"/>
  <c r="AE11" s="1"/>
  <c r="O42"/>
  <c r="W25"/>
  <c r="W19"/>
  <c r="O8" i="8"/>
  <c r="AE17" i="7"/>
  <c r="AE14"/>
  <c r="O40"/>
  <c r="W22"/>
  <c r="AE32"/>
  <c r="AE29"/>
  <c r="AC35"/>
  <c r="V34"/>
  <c r="W34"/>
  <c r="AD19"/>
  <c r="W10"/>
  <c r="AE8"/>
  <c r="O15" i="8"/>
  <c r="W30" i="7"/>
  <c r="W31" s="1"/>
  <c r="V31"/>
  <c r="AE33"/>
  <c r="AD34"/>
  <c r="T35"/>
  <c r="O37"/>
  <c r="AE23"/>
  <c r="AD25"/>
  <c r="AE20"/>
  <c r="AD22"/>
  <c r="W26"/>
  <c r="V28"/>
  <c r="AD26"/>
  <c r="AB28"/>
  <c r="W16"/>
  <c r="AD16"/>
  <c r="W11"/>
  <c r="V13"/>
  <c r="AE12"/>
  <c r="O29" i="8"/>
  <c r="U16" i="1"/>
  <c r="AD10" i="9" l="1"/>
  <c r="AE10" s="1"/>
  <c r="AE35" s="1"/>
  <c r="AD9"/>
  <c r="AE9" s="1"/>
  <c r="O45"/>
  <c r="O37"/>
  <c r="V10"/>
  <c r="AD13" i="7"/>
  <c r="AE19"/>
  <c r="W13"/>
  <c r="W28"/>
  <c r="AE25"/>
  <c r="O43"/>
  <c r="AE31"/>
  <c r="AE22"/>
  <c r="AB35"/>
  <c r="O46" i="9" s="1"/>
  <c r="AE34" i="7"/>
  <c r="AE10"/>
  <c r="O41"/>
  <c r="O38"/>
  <c r="V35"/>
  <c r="AE26"/>
  <c r="AD28"/>
  <c r="AE13"/>
  <c r="V16" i="1"/>
  <c r="R17"/>
  <c r="Y17" s="1"/>
  <c r="S17"/>
  <c r="U7"/>
  <c r="AD35" i="9" l="1"/>
  <c r="W10"/>
  <c r="W35" s="1"/>
  <c r="V35"/>
  <c r="AE28" i="7"/>
  <c r="AD35"/>
  <c r="W35"/>
  <c r="O39" i="9" s="1"/>
  <c r="O44" i="7"/>
  <c r="O39"/>
  <c r="O38" i="9"/>
  <c r="O42"/>
  <c r="O17" i="8"/>
  <c r="U17" i="1"/>
  <c r="V7"/>
  <c r="V17" s="1"/>
  <c r="O43" i="9" l="1"/>
  <c r="AE35" i="7"/>
  <c r="O47" i="9" s="1"/>
</calcChain>
</file>

<file path=xl/sharedStrings.xml><?xml version="1.0" encoding="utf-8"?>
<sst xmlns="http://schemas.openxmlformats.org/spreadsheetml/2006/main" count="454" uniqueCount="140">
  <si>
    <t>in</t>
  </si>
  <si>
    <t>v/;kid</t>
  </si>
  <si>
    <t>Øekad%&amp;</t>
  </si>
  <si>
    <t>fnukad&amp;</t>
  </si>
  <si>
    <t>izfrfyfi&amp;lwpukFkZ ,ao vko';d dk;Zokgh gsrq</t>
  </si>
  <si>
    <t>futh iaftdk dkfeZd@ys[kk 'kk[kk</t>
  </si>
  <si>
    <t>Jheku mi dks"kkf/kdkjh lkstr</t>
  </si>
  <si>
    <t>lEcaf/kr dkfeZd----------------------------------------------</t>
  </si>
  <si>
    <t>jkmekfo@[kksfM+;k@ys[kk@</t>
  </si>
  <si>
    <t>uksV&amp;</t>
  </si>
  <si>
    <t>L-10</t>
  </si>
  <si>
    <t>L-13</t>
  </si>
  <si>
    <t>dk;kZy; iz/kkukpk;Z jktdh; mPp ek/;fed fo|ky; [kksfM+;k ¼lkstr½</t>
  </si>
  <si>
    <t>iz/kkuk/;kid</t>
  </si>
  <si>
    <t>izk/;kid</t>
  </si>
  <si>
    <t>ofj"B v/;kid</t>
  </si>
  <si>
    <t>iz/kkukpk;Z</t>
  </si>
  <si>
    <t xml:space="preserve"> 'kk-f'k-</t>
  </si>
  <si>
    <t>ofj"B fyfid</t>
  </si>
  <si>
    <t>dfu"B fyfid</t>
  </si>
  <si>
    <t>p-Js-d</t>
  </si>
  <si>
    <t>5200-20200</t>
  </si>
  <si>
    <t>9300-34800</t>
  </si>
  <si>
    <t>15600-39100</t>
  </si>
  <si>
    <t>37400-67000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</si>
  <si>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</si>
  <si>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</si>
  <si>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</si>
  <si>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</si>
  <si>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</si>
  <si>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</si>
  <si>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</si>
  <si>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</si>
  <si>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</si>
  <si>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L-11</t>
  </si>
  <si>
    <t>L-12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</si>
  <si>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</si>
  <si>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</si>
  <si>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</si>
  <si>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</si>
  <si>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</si>
  <si>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</si>
  <si>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</si>
  <si>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</si>
  <si>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</si>
  <si>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</si>
  <si>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</si>
  <si>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S.N.</t>
  </si>
  <si>
    <t>MONTH</t>
  </si>
  <si>
    <t>PAY</t>
  </si>
  <si>
    <t>DA</t>
  </si>
  <si>
    <t>HRA</t>
  </si>
  <si>
    <t>TOTAL</t>
  </si>
  <si>
    <t>OTHER</t>
  </si>
  <si>
    <t>lkrosa osru ds vuqlkj osru feyuk Fkk</t>
  </si>
  <si>
    <t>NBs osru ds vuqlkj osru feyk</t>
  </si>
  <si>
    <t>osru dk vUrj</t>
  </si>
  <si>
    <t>GPF</t>
  </si>
  <si>
    <t>NPS</t>
  </si>
  <si>
    <t>INCOME TAX</t>
  </si>
  <si>
    <t>TOTAL DED.</t>
  </si>
  <si>
    <t>NET CASH</t>
  </si>
  <si>
    <t>BILL NO&amp; DATE</t>
  </si>
  <si>
    <t>ENC.DATE</t>
  </si>
  <si>
    <t>uke</t>
  </si>
  <si>
    <t>in&amp;</t>
  </si>
  <si>
    <t>¼4½ - fnukad 01-10-2017 ls osru o HkRksa dh ,fj;j jkf'k leLr dkfeZdksa dks udn ns; gksxhA</t>
  </si>
  <si>
    <t xml:space="preserve">¼1½ mijksDr dkfeZdksa dk osru fLFkjhdj.k jkT; ljdkj ds vkns'kkuqlkj 01-01-2016 ls fd;k tkrk gSA mDr vkns'k ds vuqlkj fnukad 01-01-2016 ls fnukad 31-12-2016 ¼ ftlesa mDr nksuksa fnu 'kkfey gS½ dk ,fj;j ns; ugha gksxkA </t>
  </si>
  <si>
    <t xml:space="preserve">¼2½ fnukad 01-01-2017 ls 30-09-2017 rd dk ,fj;j uksfVfQds'ku ds vk/kkj ij rhu fd'rksa esa fnukad 01-04-2018 dks 30 izfr'kr] fnukad 01-07-2018 dks 30 izfr'kr ,oa fnukad 01-10-2018 dks 40 izfr'kr ns; gksxkA </t>
  </si>
  <si>
    <t>Surren.</t>
  </si>
  <si>
    <t>fo|ky; dk uke</t>
  </si>
  <si>
    <t>dkyw flag</t>
  </si>
  <si>
    <t>ekg tuojh 17 dk ewy osru lkros osru vk;ksx ds vuqlkj</t>
  </si>
  <si>
    <t>ekg tuojh 17 dk ewy osru NBs osru vk;ksx ds vuqlkj</t>
  </si>
  <si>
    <t>LEVEL</t>
  </si>
  <si>
    <t>Level</t>
  </si>
  <si>
    <t>DEDUCTION</t>
  </si>
  <si>
    <t>01-04-2018 dks 30 izfr'kr jkf'k #i;s</t>
  </si>
  <si>
    <t>01-07-2018 dks 30 izfr'kr jkf'k #i;s</t>
  </si>
  <si>
    <t>01-10-2018 dks 40 izfr'kr jkf'k #i;s</t>
  </si>
  <si>
    <t xml:space="preserve"> lkros ossru vk;ksx esa fQD'klsu ij osru vUrj rkfydk </t>
  </si>
  <si>
    <t>¼3½ 01- 01- 2004 ls igys fu;qDr dkfeZdksa ds ,fj;j dh jkf'k thih,Q esa tek gksxh tcfd 01*-01-2004 ds ckn fu;qDr dkfeZdksa ds ,fj;j dh jkf'k mijksDr rhu fd'rksa esa udn esa ns; gksxhA</t>
  </si>
  <si>
    <r>
      <rPr>
        <sz val="16"/>
        <color theme="1"/>
        <rFont val="Kruti Dev 010"/>
      </rPr>
      <t>jkT; ljdkj</t>
    </r>
    <r>
      <rPr>
        <sz val="14"/>
        <color theme="1"/>
        <rFont val="Kruti Dev 010"/>
      </rPr>
      <t xml:space="preserve"> </t>
    </r>
    <r>
      <rPr>
        <sz val="14"/>
        <color theme="1"/>
        <rFont val="Times New Roman"/>
        <family val="1"/>
      </rPr>
      <t xml:space="preserve">Notification No.F.15(1)FD/Rules/2017 Jaipur Date 30-10-2017 &amp; Revised Pay Notification No.15(1) FD Rules/2017 Jaipur Date 09-12-2017(Revised Pay , Second Amendment ) , Rules 2017 </t>
    </r>
  </si>
  <si>
    <t>01-01-2004 ds i'pkr fu;qfDr ds dkj.k udn ns; jkf'k</t>
  </si>
  <si>
    <t>dk;kZy; dk uke</t>
  </si>
  <si>
    <t>uke deZpkjh</t>
  </si>
  <si>
    <t>YES</t>
  </si>
  <si>
    <t>NO</t>
  </si>
  <si>
    <t>ekg</t>
  </si>
  <si>
    <t>ewy osru lkros osru vk;ksx esa</t>
  </si>
  <si>
    <t>ewy osru NBss osru vk;ksx esa</t>
  </si>
  <si>
    <t>ks</t>
  </si>
  <si>
    <t>RPMF</t>
  </si>
  <si>
    <t xml:space="preserve">D;k 01-01-2004 ds i'pkr fu;qDr dkfeZd gks </t>
  </si>
  <si>
    <t>FIRST ARREAR PAYMENT DUE ON 01-04-2018@30%</t>
  </si>
  <si>
    <t>NET AMOUNT DEPOSITED IN GPF A/C</t>
  </si>
  <si>
    <t>DEDUCTION OF INCOME TAX AS PER APPLICABLE RATE@</t>
  </si>
  <si>
    <t>%</t>
  </si>
  <si>
    <t>Ist arrear bill no&amp;date</t>
  </si>
  <si>
    <t>IIndarrear bill no&amp;date</t>
  </si>
  <si>
    <r>
      <t xml:space="preserve">jkT; ljdkj </t>
    </r>
    <r>
      <rPr>
        <sz val="12"/>
        <color theme="1"/>
        <rFont val="Times New Roman"/>
        <family val="1"/>
      </rPr>
      <t xml:space="preserve">Notification No.F.15(1)FD/Rules/2017 Jaipur Date 30-10-2017 &amp; Revised Pay Notification No.15(1) FD Rules/2017 Jaipur Date 09-12-2017(Revised Pay , Second Amendment ) , Rules 2017 </t>
    </r>
  </si>
  <si>
    <t>FIRST ARREAR</t>
  </si>
  <si>
    <t>SECOND ARREAR</t>
  </si>
  <si>
    <t>THIRD ARREAR</t>
  </si>
  <si>
    <t>vk;dj dh nj izfr'kr esa</t>
  </si>
  <si>
    <t xml:space="preserve">NET PAYABLE AMOUNT  </t>
  </si>
  <si>
    <t>NET AMOUNT</t>
  </si>
  <si>
    <t>ENC. DATE</t>
  </si>
  <si>
    <t>SECOND ARREAR PAYMENT DUE ON 01-07-2018@30%</t>
  </si>
  <si>
    <t>THIRD ARREAR PAYMENT DUE ON 01-10-2018@40%</t>
  </si>
  <si>
    <t>DEDUCTION OF CPF RATE@</t>
  </si>
  <si>
    <t>osru vUrj</t>
  </si>
  <si>
    <t>izfr'kr</t>
  </si>
  <si>
    <t>dVksfr</t>
  </si>
  <si>
    <t>I. TAX</t>
  </si>
  <si>
    <t>,fj;j dh izFke ,oa f}rh; fd'r dh jkf'k</t>
  </si>
  <si>
    <t>,fj;j dh r`rh; fd'r dh jkf'k</t>
  </si>
  <si>
    <t>Level-</t>
  </si>
  <si>
    <t>ENCASHMENT DATE</t>
  </si>
  <si>
    <t xml:space="preserve">osru dk vUrj </t>
  </si>
  <si>
    <t>ECPF</t>
  </si>
  <si>
    <t>DEDUCTION OF ECPF@</t>
  </si>
  <si>
    <t xml:space="preserve">NET AMOUNT </t>
  </si>
  <si>
    <t>7 osa osru vk;ksx esa lefiZr osru ds ekg esa ewy osru ntZ djsa</t>
  </si>
  <si>
    <t>6Bsa osru vk;ksx esa lefiZr osru ds ekg esa ewy osru ntZ djsa</t>
  </si>
  <si>
    <t>SALARY</t>
  </si>
  <si>
    <t>SURRENDER</t>
  </si>
  <si>
    <t>x.kuk 'khV ds izR;sd ekg ds lkFk ljs.Mj gsrq jkW miyC/k gSA vxj ljs.Mj mBk;k x;k gS rks ml ekg ds uhps gkbZM dh xbZ 2 jkW dks vugkbZM djsA</t>
  </si>
  <si>
    <t>f}rh; ,fj;j cukrs le; izFke ,fj;j ds fcy uEcj o Vªstjh okmpj uEcj o Hkqxrku frfFk ntZ djsa A</t>
  </si>
  <si>
    <t>GPF SHEET</t>
  </si>
  <si>
    <t>ECPF SHEET</t>
  </si>
  <si>
    <t>r`rh; ,fj;j cukrs le; f}rh; ,fj;j ds fcy uEcj o Vªstjh okmpj uEcj o Hkqxrku frfFk ntZ djsa A</t>
  </si>
  <si>
    <t>BILL NO</t>
  </si>
  <si>
    <t>DATE</t>
  </si>
  <si>
    <t>T.V.No.</t>
  </si>
  <si>
    <t>SECOND  ARREAR</t>
  </si>
  <si>
    <t xml:space="preserve">x.kuk 'khV ds izi= esa fcy uEcj&amp;fnukad ] Hkqxrku frfFk ntZ djsA </t>
  </si>
  <si>
    <t>JK</t>
  </si>
  <si>
    <t>KK</t>
  </si>
  <si>
    <t>LL</t>
  </si>
</sst>
</file>

<file path=xl/styles.xml><?xml version="1.0" encoding="utf-8"?>
<styleSheet xmlns="http://schemas.openxmlformats.org/spreadsheetml/2006/main">
  <fonts count="66">
    <font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DevLys 010"/>
    </font>
    <font>
      <u/>
      <sz val="11"/>
      <color theme="10"/>
      <name val="Calibri"/>
      <family val="2"/>
    </font>
    <font>
      <sz val="12"/>
      <color theme="1"/>
      <name val="DevLys 010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u/>
      <sz val="20"/>
      <color theme="1"/>
      <name val="Kruti Dev 010"/>
    </font>
    <font>
      <sz val="14"/>
      <color theme="1"/>
      <name val="Calibri"/>
      <family val="2"/>
    </font>
    <font>
      <sz val="13"/>
      <color theme="1"/>
      <name val="Calibri"/>
      <family val="2"/>
      <scheme val="minor"/>
    </font>
    <font>
      <sz val="16"/>
      <color theme="1"/>
      <name val="Kruti Dev 010"/>
    </font>
    <font>
      <sz val="16"/>
      <color theme="1"/>
      <name val="Calibri"/>
      <family val="2"/>
    </font>
    <font>
      <sz val="16"/>
      <color theme="1"/>
      <name val="DevLys 010"/>
    </font>
    <font>
      <b/>
      <u/>
      <sz val="16"/>
      <color theme="1"/>
      <name val="DevLys 010"/>
    </font>
    <font>
      <sz val="14"/>
      <name val="DevLys 010"/>
    </font>
    <font>
      <sz val="16"/>
      <color theme="1"/>
      <name val="Calibri"/>
      <family val="2"/>
      <scheme val="minor"/>
    </font>
    <font>
      <sz val="18"/>
      <color theme="1"/>
      <name val="DevLys 010"/>
    </font>
    <font>
      <sz val="18"/>
      <color theme="1"/>
      <name val="Calibri"/>
      <family val="2"/>
    </font>
    <font>
      <sz val="18"/>
      <color rgb="FF000000"/>
      <name val="Kruti Dev 010"/>
    </font>
    <font>
      <b/>
      <sz val="16"/>
      <color theme="1"/>
      <name val="Calibri"/>
      <family val="2"/>
      <scheme val="minor"/>
    </font>
    <font>
      <u/>
      <sz val="20"/>
      <color theme="1"/>
      <name val="Kruti Dev 010"/>
    </font>
    <font>
      <sz val="18"/>
      <color theme="1"/>
      <name val="Kruti Dev 010"/>
    </font>
    <font>
      <b/>
      <sz val="18"/>
      <color theme="1"/>
      <name val="Kruti Dev 010"/>
    </font>
    <font>
      <b/>
      <sz val="15"/>
      <color theme="1"/>
      <name val="Calibri"/>
      <family val="2"/>
    </font>
    <font>
      <sz val="15"/>
      <color theme="1"/>
      <name val="Calibri"/>
      <family val="2"/>
      <scheme val="minor"/>
    </font>
    <font>
      <sz val="15"/>
      <color theme="1"/>
      <name val="Calibri"/>
      <family val="2"/>
    </font>
    <font>
      <sz val="14"/>
      <color theme="1"/>
      <name val="Kruti Dev 010"/>
    </font>
    <font>
      <sz val="14"/>
      <color theme="1"/>
      <name val="Times New Roman"/>
      <family val="1"/>
    </font>
    <font>
      <sz val="14"/>
      <color theme="1"/>
      <name val="Aharoni"/>
      <charset val="177"/>
    </font>
    <font>
      <sz val="14"/>
      <color theme="1"/>
      <name val="Arial Black"/>
      <family val="2"/>
    </font>
    <font>
      <sz val="20"/>
      <color theme="1"/>
      <name val="DevLys 010"/>
    </font>
    <font>
      <sz val="14"/>
      <color rgb="FFFF0000"/>
      <name val="Arial Black"/>
      <family val="2"/>
    </font>
    <font>
      <sz val="16"/>
      <color theme="1"/>
      <name val="Arial Black"/>
      <family val="2"/>
    </font>
    <font>
      <sz val="18"/>
      <color theme="1"/>
      <name val="Arial Black"/>
      <family val="2"/>
    </font>
    <font>
      <sz val="26"/>
      <color theme="1"/>
      <name val="DevLys 010"/>
    </font>
    <font>
      <b/>
      <sz val="14"/>
      <color theme="9" tint="-0.499984740745262"/>
      <name val="DevLys 010"/>
    </font>
    <font>
      <b/>
      <sz val="20"/>
      <color theme="9" tint="-0.499984740745262"/>
      <name val="DevLys 010"/>
    </font>
    <font>
      <b/>
      <sz val="16"/>
      <color theme="9" tint="-0.499984740745262"/>
      <name val="DevLys 010"/>
    </font>
    <font>
      <b/>
      <sz val="14"/>
      <color theme="9" tint="-0.499984740745262"/>
      <name val="Arial Black"/>
      <family val="2"/>
    </font>
    <font>
      <b/>
      <sz val="14"/>
      <color theme="1"/>
      <name val="Calibri"/>
      <family val="2"/>
    </font>
    <font>
      <sz val="12"/>
      <color theme="1"/>
      <name val="Kruti Dev 010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4"/>
      <color theme="1"/>
      <name val="Kruti Dev 010"/>
    </font>
    <font>
      <sz val="20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haroni"/>
      <charset val="177"/>
    </font>
    <font>
      <b/>
      <u/>
      <sz val="18"/>
      <color theme="1"/>
      <name val="Kruti Dev 010"/>
    </font>
    <font>
      <u/>
      <sz val="16"/>
      <color theme="1"/>
      <name val="Kruti Dev 010"/>
    </font>
    <font>
      <b/>
      <sz val="16"/>
      <color theme="1"/>
      <name val="Kruti Dev 010"/>
    </font>
    <font>
      <b/>
      <sz val="11"/>
      <color theme="1"/>
      <name val="Calibri"/>
      <family val="2"/>
      <scheme val="minor"/>
    </font>
    <font>
      <b/>
      <sz val="16"/>
      <color theme="1"/>
      <name val="DevLys 010"/>
    </font>
    <font>
      <b/>
      <sz val="10"/>
      <color theme="1"/>
      <name val="Aharoni"/>
      <charset val="177"/>
    </font>
    <font>
      <b/>
      <sz val="16"/>
      <color rgb="FFFF0000"/>
      <name val="DevLys 010"/>
    </font>
    <font>
      <b/>
      <sz val="18"/>
      <color theme="1"/>
      <name val="Kruti Dev 040 Wide"/>
    </font>
    <font>
      <u/>
      <sz val="9.8000000000000007"/>
      <color theme="10"/>
      <name val="Calibri"/>
      <family val="2"/>
    </font>
    <font>
      <sz val="24"/>
      <color theme="1"/>
      <name val="DevLys 010"/>
    </font>
    <font>
      <u/>
      <sz val="18"/>
      <color theme="10"/>
      <name val="Calibri"/>
      <family val="2"/>
    </font>
    <font>
      <u/>
      <sz val="20"/>
      <color theme="10"/>
      <name val="Calibri"/>
      <family val="2"/>
    </font>
    <font>
      <b/>
      <sz val="20"/>
      <color theme="1"/>
      <name val="DevLys 010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/>
    <xf numFmtId="0" fontId="2" fillId="0" borderId="0" xfId="1" applyFont="1" applyProtection="1">
      <protection locked="0"/>
    </xf>
    <xf numFmtId="0" fontId="2" fillId="0" borderId="0" xfId="0" applyFont="1"/>
    <xf numFmtId="0" fontId="0" fillId="0" borderId="0" xfId="0" applyProtection="1"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protection locked="0"/>
    </xf>
    <xf numFmtId="0" fontId="8" fillId="0" borderId="0" xfId="0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3" fillId="0" borderId="0" xfId="1" applyFont="1" applyAlignment="1" applyProtection="1">
      <alignment vertical="center"/>
      <protection locked="0"/>
    </xf>
    <xf numFmtId="0" fontId="12" fillId="0" borderId="0" xfId="0" applyFont="1"/>
    <xf numFmtId="0" fontId="2" fillId="0" borderId="1" xfId="0" applyFont="1" applyBorder="1"/>
    <xf numFmtId="0" fontId="8" fillId="0" borderId="1" xfId="0" applyFont="1" applyBorder="1" applyAlignment="1" applyProtection="1">
      <alignment horizontal="right" wrapText="1"/>
      <protection locked="0"/>
    </xf>
    <xf numFmtId="0" fontId="6" fillId="0" borderId="2" xfId="0" applyFont="1" applyBorder="1" applyAlignment="1">
      <alignment horizontal="right"/>
    </xf>
    <xf numFmtId="0" fontId="6" fillId="2" borderId="5" xfId="0" applyFont="1" applyFill="1" applyBorder="1" applyAlignment="1"/>
    <xf numFmtId="0" fontId="11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vertical="center"/>
      <protection hidden="1"/>
    </xf>
    <xf numFmtId="0" fontId="17" fillId="0" borderId="0" xfId="0" applyFont="1" applyProtection="1">
      <protection locked="0"/>
    </xf>
    <xf numFmtId="0" fontId="16" fillId="0" borderId="0" xfId="1" applyFont="1" applyProtection="1">
      <protection hidden="1"/>
    </xf>
    <xf numFmtId="0" fontId="16" fillId="0" borderId="0" xfId="1" applyFont="1" applyProtection="1">
      <protection locked="0"/>
    </xf>
    <xf numFmtId="0" fontId="16" fillId="0" borderId="0" xfId="1" applyFont="1" applyAlignment="1" applyProtection="1">
      <protection locked="0"/>
    </xf>
    <xf numFmtId="0" fontId="18" fillId="0" borderId="0" xfId="1" applyFont="1" applyProtection="1">
      <protection hidden="1"/>
    </xf>
    <xf numFmtId="0" fontId="0" fillId="0" borderId="3" xfId="0" applyBorder="1" applyAlignment="1" applyProtection="1">
      <alignment vertical="center" textRotation="90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23" fillId="0" borderId="1" xfId="0" applyFont="1" applyBorder="1" applyAlignment="1" applyProtection="1">
      <alignment horizontal="right" wrapText="1"/>
      <protection hidden="1"/>
    </xf>
    <xf numFmtId="0" fontId="24" fillId="0" borderId="1" xfId="1" applyFont="1" applyBorder="1" applyAlignment="1" applyProtection="1">
      <alignment horizontal="center" vertical="center" wrapText="1"/>
      <protection hidden="1"/>
    </xf>
    <xf numFmtId="17" fontId="24" fillId="0" borderId="1" xfId="1" applyNumberFormat="1" applyFont="1" applyBorder="1" applyAlignment="1" applyProtection="1">
      <alignment horizontal="center" vertical="center" wrapText="1"/>
      <protection hidden="1"/>
    </xf>
    <xf numFmtId="0" fontId="24" fillId="0" borderId="1" xfId="1" applyFont="1" applyBorder="1" applyAlignment="1" applyProtection="1">
      <alignment horizontal="right" vertical="center" wrapText="1"/>
      <protection locked="0"/>
    </xf>
    <xf numFmtId="0" fontId="24" fillId="0" borderId="1" xfId="1" applyFont="1" applyBorder="1" applyAlignment="1" applyProtection="1">
      <alignment horizontal="right" vertical="center" wrapText="1"/>
      <protection hidden="1"/>
    </xf>
    <xf numFmtId="0" fontId="19" fillId="0" borderId="1" xfId="1" applyFont="1" applyBorder="1" applyAlignment="1" applyProtection="1">
      <alignment horizontal="center" vertical="center" textRotation="90" wrapText="1"/>
      <protection hidden="1"/>
    </xf>
    <xf numFmtId="0" fontId="19" fillId="0" borderId="1" xfId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left" vertical="center" wrapText="1"/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left" vertical="top"/>
      <protection hidden="1"/>
    </xf>
    <xf numFmtId="0" fontId="16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right" wrapText="1"/>
      <protection hidden="1"/>
    </xf>
    <xf numFmtId="0" fontId="25" fillId="0" borderId="1" xfId="0" applyFont="1" applyBorder="1" applyAlignment="1" applyProtection="1">
      <alignment horizontal="right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6" fillId="0" borderId="0" xfId="1" applyFont="1" applyBorder="1" applyAlignment="1" applyProtection="1">
      <alignment horizontal="left" vertical="center" wrapText="1"/>
      <protection hidden="1"/>
    </xf>
    <xf numFmtId="0" fontId="17" fillId="0" borderId="0" xfId="0" applyFont="1" applyProtection="1">
      <protection hidden="1"/>
    </xf>
    <xf numFmtId="1" fontId="24" fillId="0" borderId="1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12" borderId="1" xfId="0" applyFont="1" applyFill="1" applyBorder="1" applyAlignment="1" applyProtection="1">
      <alignment horizontal="center" vertical="center"/>
      <protection locked="0"/>
    </xf>
    <xf numFmtId="0" fontId="32" fillId="7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1" fontId="31" fillId="9" borderId="1" xfId="0" applyNumberFormat="1" applyFont="1" applyFill="1" applyBorder="1" applyAlignment="1" applyProtection="1">
      <alignment horizontal="center" vertical="center"/>
      <protection locked="0"/>
    </xf>
    <xf numFmtId="0" fontId="28" fillId="8" borderId="1" xfId="0" applyFont="1" applyFill="1" applyBorder="1" applyAlignment="1" applyProtection="1">
      <alignment horizontal="center" vertical="center"/>
      <protection hidden="1"/>
    </xf>
    <xf numFmtId="17" fontId="31" fillId="9" borderId="1" xfId="0" applyNumberFormat="1" applyFont="1" applyFill="1" applyBorder="1" applyAlignment="1" applyProtection="1">
      <alignment horizontal="center" vertical="center"/>
      <protection hidden="1"/>
    </xf>
    <xf numFmtId="17" fontId="31" fillId="9" borderId="7" xfId="0" applyNumberFormat="1" applyFont="1" applyFill="1" applyBorder="1" applyAlignment="1" applyProtection="1">
      <alignment horizontal="center" vertical="center"/>
      <protection hidden="1"/>
    </xf>
    <xf numFmtId="0" fontId="33" fillId="13" borderId="3" xfId="0" applyFont="1" applyFill="1" applyBorder="1" applyAlignment="1" applyProtection="1">
      <alignment horizontal="center" vertical="center"/>
      <protection locked="0"/>
    </xf>
    <xf numFmtId="0" fontId="34" fillId="14" borderId="1" xfId="0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12" fillId="0" borderId="0" xfId="1" applyFont="1" applyBorder="1" applyAlignment="1" applyProtection="1">
      <alignment horizontal="left" vertical="center" wrapText="1"/>
      <protection hidden="1"/>
    </xf>
    <xf numFmtId="0" fontId="16" fillId="0" borderId="0" xfId="1" applyFont="1" applyAlignment="1" applyProtection="1">
      <alignment horizontal="left" vertical="top"/>
      <protection hidden="1"/>
    </xf>
    <xf numFmtId="0" fontId="16" fillId="0" borderId="0" xfId="1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 wrapText="1"/>
      <protection locked="0"/>
    </xf>
    <xf numFmtId="1" fontId="24" fillId="0" borderId="1" xfId="1" applyNumberFormat="1" applyFont="1" applyBorder="1" applyAlignment="1" applyProtection="1">
      <alignment horizontal="right" vertical="center" wrapText="1"/>
      <protection hidden="1"/>
    </xf>
    <xf numFmtId="0" fontId="16" fillId="0" borderId="0" xfId="1" applyFont="1" applyAlignment="1" applyProtection="1">
      <protection hidden="1"/>
    </xf>
    <xf numFmtId="0" fontId="36" fillId="9" borderId="8" xfId="0" applyFont="1" applyFill="1" applyBorder="1" applyAlignment="1" applyProtection="1">
      <alignment horizontal="center" vertical="center"/>
      <protection hidden="1"/>
    </xf>
    <xf numFmtId="0" fontId="37" fillId="9" borderId="2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right" vertical="center" wrapText="1"/>
      <protection hidden="1"/>
    </xf>
    <xf numFmtId="0" fontId="19" fillId="0" borderId="5" xfId="1" applyFont="1" applyBorder="1" applyAlignment="1" applyProtection="1">
      <alignment horizontal="center" vertical="center" wrapText="1"/>
      <protection hidden="1"/>
    </xf>
    <xf numFmtId="0" fontId="24" fillId="4" borderId="1" xfId="1" applyFont="1" applyFill="1" applyBorder="1" applyAlignment="1" applyProtection="1">
      <alignment horizontal="right" vertical="center" wrapText="1"/>
      <protection locked="0"/>
    </xf>
    <xf numFmtId="0" fontId="24" fillId="4" borderId="1" xfId="1" applyFont="1" applyFill="1" applyBorder="1" applyAlignment="1" applyProtection="1">
      <alignment horizontal="right" vertical="center" wrapText="1"/>
      <protection hidden="1"/>
    </xf>
    <xf numFmtId="0" fontId="42" fillId="0" borderId="1" xfId="1" applyFont="1" applyBorder="1" applyAlignment="1" applyProtection="1">
      <alignment horizontal="center" vertical="center" wrapText="1"/>
      <protection hidden="1"/>
    </xf>
    <xf numFmtId="17" fontId="42" fillId="0" borderId="1" xfId="1" applyNumberFormat="1" applyFont="1" applyBorder="1" applyAlignment="1" applyProtection="1">
      <alignment horizontal="center" vertical="center" wrapText="1"/>
      <protection hidden="1"/>
    </xf>
    <xf numFmtId="1" fontId="42" fillId="0" borderId="1" xfId="1" applyNumberFormat="1" applyFont="1" applyBorder="1" applyAlignment="1" applyProtection="1">
      <alignment horizontal="right" vertical="center" wrapText="1"/>
      <protection hidden="1"/>
    </xf>
    <xf numFmtId="0" fontId="43" fillId="0" borderId="1" xfId="0" applyFont="1" applyBorder="1" applyAlignment="1" applyProtection="1">
      <alignment horizontal="center"/>
      <protection hidden="1"/>
    </xf>
    <xf numFmtId="1" fontId="31" fillId="9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3" fillId="0" borderId="11" xfId="0" applyFont="1" applyBorder="1" applyAlignment="1" applyProtection="1">
      <protection hidden="1"/>
    </xf>
    <xf numFmtId="0" fontId="43" fillId="0" borderId="5" xfId="0" applyFont="1" applyBorder="1" applyAlignment="1" applyProtection="1">
      <protection hidden="1"/>
    </xf>
    <xf numFmtId="0" fontId="43" fillId="0" borderId="1" xfId="0" applyFont="1" applyBorder="1" applyProtection="1">
      <protection hidden="1"/>
    </xf>
    <xf numFmtId="0" fontId="15" fillId="15" borderId="1" xfId="0" applyFont="1" applyFill="1" applyBorder="1" applyAlignment="1" applyProtection="1">
      <alignment horizontal="center" vertical="center"/>
      <protection locked="0"/>
    </xf>
    <xf numFmtId="1" fontId="45" fillId="0" borderId="1" xfId="1" applyNumberFormat="1" applyFont="1" applyBorder="1" applyAlignment="1" applyProtection="1">
      <alignment horizontal="right" vertical="center" wrapText="1"/>
      <protection hidden="1"/>
    </xf>
    <xf numFmtId="0" fontId="43" fillId="0" borderId="8" xfId="0" applyFont="1" applyBorder="1" applyAlignment="1" applyProtection="1">
      <alignment horizontal="center"/>
      <protection hidden="1"/>
    </xf>
    <xf numFmtId="0" fontId="43" fillId="0" borderId="0" xfId="0" applyFont="1" applyBorder="1" applyAlignment="1" applyProtection="1">
      <protection hidden="1"/>
    </xf>
    <xf numFmtId="0" fontId="43" fillId="0" borderId="0" xfId="0" applyFont="1" applyBorder="1" applyProtection="1">
      <protection hidden="1"/>
    </xf>
    <xf numFmtId="0" fontId="43" fillId="0" borderId="1" xfId="0" applyFont="1" applyBorder="1" applyAlignment="1" applyProtection="1">
      <protection hidden="1"/>
    </xf>
    <xf numFmtId="0" fontId="39" fillId="0" borderId="7" xfId="0" applyFont="1" applyBorder="1" applyAlignment="1" applyProtection="1">
      <alignment horizontal="center"/>
      <protection hidden="1"/>
    </xf>
    <xf numFmtId="0" fontId="43" fillId="0" borderId="12" xfId="0" applyFont="1" applyBorder="1" applyProtection="1">
      <protection hidden="1"/>
    </xf>
    <xf numFmtId="0" fontId="43" fillId="0" borderId="5" xfId="0" applyFont="1" applyBorder="1" applyProtection="1">
      <protection hidden="1"/>
    </xf>
    <xf numFmtId="0" fontId="39" fillId="0" borderId="0" xfId="0" applyFont="1" applyAlignment="1"/>
    <xf numFmtId="1" fontId="42" fillId="4" borderId="1" xfId="1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46" fillId="0" borderId="1" xfId="0" applyFont="1" applyBorder="1" applyProtection="1">
      <protection hidden="1"/>
    </xf>
    <xf numFmtId="0" fontId="46" fillId="0" borderId="13" xfId="0" applyFont="1" applyBorder="1" applyProtection="1">
      <protection hidden="1"/>
    </xf>
    <xf numFmtId="0" fontId="50" fillId="0" borderId="0" xfId="0" applyFont="1" applyAlignment="1" applyProtection="1">
      <alignment horizontal="center"/>
      <protection locked="0"/>
    </xf>
    <xf numFmtId="0" fontId="49" fillId="0" borderId="0" xfId="0" applyFont="1" applyProtection="1">
      <protection locked="0"/>
    </xf>
    <xf numFmtId="0" fontId="48" fillId="0" borderId="5" xfId="1" applyFont="1" applyBorder="1" applyAlignment="1" applyProtection="1">
      <alignment vertical="center" wrapText="1"/>
      <protection hidden="1"/>
    </xf>
    <xf numFmtId="0" fontId="44" fillId="0" borderId="1" xfId="0" applyFont="1" applyBorder="1" applyAlignment="1" applyProtection="1">
      <alignment vertical="center" wrapText="1"/>
      <protection hidden="1"/>
    </xf>
    <xf numFmtId="0" fontId="45" fillId="0" borderId="8" xfId="1" applyFont="1" applyBorder="1" applyAlignment="1" applyProtection="1">
      <alignment horizontal="center" vertical="center" wrapText="1"/>
      <protection hidden="1"/>
    </xf>
    <xf numFmtId="0" fontId="43" fillId="0" borderId="6" xfId="0" applyFont="1" applyBorder="1" applyAlignment="1" applyProtection="1">
      <protection hidden="1"/>
    </xf>
    <xf numFmtId="17" fontId="42" fillId="0" borderId="2" xfId="1" applyNumberFormat="1" applyFont="1" applyBorder="1" applyAlignment="1" applyProtection="1">
      <alignment horizontal="center" vertical="center" wrapText="1"/>
      <protection hidden="1"/>
    </xf>
    <xf numFmtId="0" fontId="19" fillId="0" borderId="11" xfId="1" applyFont="1" applyBorder="1" applyAlignment="1" applyProtection="1">
      <alignment horizontal="center" vertical="center" wrapText="1"/>
      <protection hidden="1"/>
    </xf>
    <xf numFmtId="0" fontId="19" fillId="0" borderId="9" xfId="1" applyFont="1" applyBorder="1" applyAlignment="1" applyProtection="1">
      <alignment horizontal="center" vertical="center" wrapText="1"/>
      <protection hidden="1"/>
    </xf>
    <xf numFmtId="0" fontId="43" fillId="0" borderId="10" xfId="0" applyFont="1" applyBorder="1" applyAlignment="1" applyProtection="1">
      <protection hidden="1"/>
    </xf>
    <xf numFmtId="0" fontId="43" fillId="0" borderId="9" xfId="0" applyFont="1" applyBorder="1" applyAlignment="1" applyProtection="1">
      <protection hidden="1"/>
    </xf>
    <xf numFmtId="0" fontId="43" fillId="0" borderId="14" xfId="0" applyFont="1" applyBorder="1" applyAlignment="1" applyProtection="1">
      <protection hidden="1"/>
    </xf>
    <xf numFmtId="14" fontId="15" fillId="15" borderId="1" xfId="0" applyNumberFormat="1" applyFont="1" applyFill="1" applyBorder="1" applyAlignment="1" applyProtection="1">
      <alignment horizontal="center" vertical="center"/>
      <protection locked="0"/>
    </xf>
    <xf numFmtId="0" fontId="36" fillId="9" borderId="8" xfId="0" applyFont="1" applyFill="1" applyBorder="1" applyAlignment="1" applyProtection="1">
      <alignment horizontal="center" vertical="center" wrapText="1"/>
      <protection hidden="1"/>
    </xf>
    <xf numFmtId="0" fontId="39" fillId="0" borderId="19" xfId="0" applyFont="1" applyBorder="1" applyAlignment="1" applyProtection="1">
      <alignment horizontal="center" vertical="center" wrapText="1"/>
      <protection hidden="1"/>
    </xf>
    <xf numFmtId="0" fontId="39" fillId="0" borderId="27" xfId="0" applyFont="1" applyBorder="1" applyAlignment="1" applyProtection="1">
      <alignment horizontal="center" vertical="center" wrapText="1"/>
      <protection hidden="1"/>
    </xf>
    <xf numFmtId="0" fontId="39" fillId="0" borderId="31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/>
      <protection locked="0"/>
    </xf>
    <xf numFmtId="0" fontId="55" fillId="0" borderId="5" xfId="1" applyFont="1" applyBorder="1" applyAlignment="1" applyProtection="1">
      <alignment vertical="center" wrapText="1"/>
      <protection hidden="1"/>
    </xf>
    <xf numFmtId="17" fontId="45" fillId="0" borderId="2" xfId="1" applyNumberFormat="1" applyFont="1" applyBorder="1" applyAlignment="1" applyProtection="1">
      <alignment horizontal="center" vertical="center" wrapText="1"/>
      <protection hidden="1"/>
    </xf>
    <xf numFmtId="0" fontId="39" fillId="0" borderId="0" xfId="0" applyFont="1" applyProtection="1">
      <protection locked="0"/>
    </xf>
    <xf numFmtId="0" fontId="32" fillId="16" borderId="1" xfId="0" applyFont="1" applyFill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right" vertical="center" wrapText="1"/>
      <protection hidden="1"/>
    </xf>
    <xf numFmtId="0" fontId="43" fillId="0" borderId="11" xfId="0" applyFont="1" applyBorder="1" applyAlignment="1" applyProtection="1">
      <alignment horizontal="right"/>
      <protection hidden="1"/>
    </xf>
    <xf numFmtId="0" fontId="43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locked="0"/>
    </xf>
    <xf numFmtId="1" fontId="42" fillId="0" borderId="1" xfId="1" applyNumberFormat="1" applyFont="1" applyBorder="1" applyAlignment="1" applyProtection="1">
      <alignment vertical="center" wrapText="1"/>
      <protection hidden="1"/>
    </xf>
    <xf numFmtId="0" fontId="42" fillId="0" borderId="1" xfId="1" applyFont="1" applyBorder="1" applyAlignment="1" applyProtection="1">
      <alignment vertical="center" wrapText="1"/>
      <protection hidden="1"/>
    </xf>
    <xf numFmtId="0" fontId="43" fillId="0" borderId="1" xfId="0" applyFont="1" applyBorder="1" applyAlignment="1" applyProtection="1">
      <alignment wrapText="1"/>
      <protection hidden="1"/>
    </xf>
    <xf numFmtId="1" fontId="45" fillId="0" borderId="1" xfId="1" applyNumberFormat="1" applyFont="1" applyBorder="1" applyAlignment="1" applyProtection="1">
      <alignment vertical="center" wrapText="1"/>
      <protection hidden="1"/>
    </xf>
    <xf numFmtId="0" fontId="45" fillId="0" borderId="1" xfId="1" applyFont="1" applyBorder="1" applyAlignment="1" applyProtection="1">
      <alignment vertical="center" wrapText="1"/>
      <protection hidden="1"/>
    </xf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6" fillId="13" borderId="3" xfId="0" applyFont="1" applyFill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33" fillId="0" borderId="0" xfId="0" applyFont="1" applyProtection="1">
      <protection locked="0"/>
    </xf>
    <xf numFmtId="0" fontId="39" fillId="0" borderId="10" xfId="0" applyFont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textRotation="90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 wrapText="1"/>
      <protection hidden="1"/>
    </xf>
    <xf numFmtId="0" fontId="39" fillId="0" borderId="1" xfId="0" applyFont="1" applyBorder="1" applyAlignment="1" applyProtection="1">
      <alignment horizontal="center" vertical="center" wrapText="1"/>
      <protection hidden="1"/>
    </xf>
    <xf numFmtId="0" fontId="55" fillId="0" borderId="6" xfId="1" applyFont="1" applyBorder="1" applyAlignment="1" applyProtection="1">
      <alignment horizontal="center" vertical="center" wrapText="1"/>
      <protection hidden="1"/>
    </xf>
    <xf numFmtId="0" fontId="45" fillId="0" borderId="1" xfId="1" applyFont="1" applyBorder="1" applyAlignment="1" applyProtection="1">
      <alignment horizontal="center" vertical="center" wrapText="1"/>
      <protection hidden="1"/>
    </xf>
    <xf numFmtId="0" fontId="42" fillId="0" borderId="1" xfId="1" applyFont="1" applyBorder="1" applyAlignment="1" applyProtection="1">
      <alignment horizontal="center" vertical="center" wrapText="1"/>
      <protection hidden="1"/>
    </xf>
    <xf numFmtId="0" fontId="48" fillId="0" borderId="6" xfId="1" applyFont="1" applyBorder="1" applyAlignment="1" applyProtection="1">
      <alignment horizontal="center" vertical="center" wrapText="1"/>
      <protection hidden="1"/>
    </xf>
    <xf numFmtId="0" fontId="43" fillId="0" borderId="9" xfId="0" applyFont="1" applyBorder="1" applyAlignment="1" applyProtection="1">
      <alignment horizontal="right"/>
      <protection hidden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3" borderId="1" xfId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center"/>
      <protection locked="0"/>
    </xf>
    <xf numFmtId="0" fontId="16" fillId="14" borderId="2" xfId="0" applyFont="1" applyFill="1" applyBorder="1" applyAlignment="1" applyProtection="1">
      <alignment horizontal="center" vertical="center" wrapText="1"/>
      <protection hidden="1"/>
    </xf>
    <xf numFmtId="0" fontId="16" fillId="14" borderId="6" xfId="0" applyFont="1" applyFill="1" applyBorder="1" applyAlignment="1" applyProtection="1">
      <alignment horizontal="center" vertical="center" wrapText="1"/>
      <protection hidden="1"/>
    </xf>
    <xf numFmtId="0" fontId="16" fillId="14" borderId="5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textRotation="90" wrapText="1"/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16" fillId="0" borderId="0" xfId="1" applyFont="1" applyBorder="1" applyAlignment="1" applyProtection="1">
      <alignment horizontal="center" vertical="center" wrapText="1"/>
      <protection hidden="1"/>
    </xf>
    <xf numFmtId="0" fontId="12" fillId="0" borderId="0" xfId="1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2" fillId="0" borderId="0" xfId="1" applyFont="1" applyBorder="1" applyAlignment="1" applyProtection="1">
      <alignment horizontal="left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26" fillId="0" borderId="4" xfId="1" applyFont="1" applyBorder="1" applyAlignment="1" applyProtection="1">
      <alignment horizontal="left" vertical="center" wrapText="1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21" fillId="0" borderId="1" xfId="1" applyFont="1" applyBorder="1" applyAlignment="1" applyProtection="1">
      <alignment horizontal="center" vertical="center" wrapText="1"/>
      <protection hidden="1"/>
    </xf>
    <xf numFmtId="0" fontId="22" fillId="0" borderId="6" xfId="1" applyFont="1" applyBorder="1" applyAlignment="1" applyProtection="1">
      <alignment horizontal="center" vertical="center" wrapText="1"/>
      <protection hidden="1"/>
    </xf>
    <xf numFmtId="0" fontId="22" fillId="0" borderId="5" xfId="1" applyFont="1" applyBorder="1" applyAlignment="1" applyProtection="1">
      <alignment horizontal="center" vertical="center" wrapText="1"/>
      <protection hidden="1"/>
    </xf>
    <xf numFmtId="0" fontId="15" fillId="0" borderId="2" xfId="1" applyFont="1" applyBorder="1" applyAlignment="1" applyProtection="1">
      <alignment horizontal="right" vertical="center" wrapText="1"/>
      <protection hidden="1"/>
    </xf>
    <xf numFmtId="0" fontId="15" fillId="0" borderId="6" xfId="1" applyFont="1" applyBorder="1" applyAlignment="1" applyProtection="1">
      <alignment horizontal="right" vertical="center" wrapText="1"/>
      <protection hidden="1"/>
    </xf>
    <xf numFmtId="0" fontId="19" fillId="0" borderId="6" xfId="1" applyFont="1" applyBorder="1" applyAlignment="1" applyProtection="1">
      <alignment horizontal="center" vertical="center" wrapText="1"/>
      <protection hidden="1"/>
    </xf>
    <xf numFmtId="0" fontId="19" fillId="0" borderId="5" xfId="1" applyFont="1" applyBorder="1" applyAlignment="1" applyProtection="1">
      <alignment horizontal="center" vertical="center" wrapText="1"/>
      <protection hidden="1"/>
    </xf>
    <xf numFmtId="0" fontId="10" fillId="0" borderId="6" xfId="1" applyFont="1" applyBorder="1" applyAlignment="1" applyProtection="1">
      <alignment horizontal="center" vertical="center" wrapText="1"/>
      <protection hidden="1"/>
    </xf>
    <xf numFmtId="0" fontId="21" fillId="0" borderId="2" xfId="1" applyFont="1" applyBorder="1" applyAlignment="1" applyProtection="1">
      <alignment horizontal="center" vertical="center" wrapText="1"/>
      <protection hidden="1"/>
    </xf>
    <xf numFmtId="0" fontId="21" fillId="0" borderId="6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left" vertical="top"/>
      <protection hidden="1"/>
    </xf>
    <xf numFmtId="0" fontId="16" fillId="0" borderId="0" xfId="1" applyFont="1" applyAlignment="1" applyProtection="1">
      <alignment horizontal="center"/>
      <protection hidden="1"/>
    </xf>
    <xf numFmtId="0" fontId="16" fillId="0" borderId="0" xfId="1" applyFont="1" applyAlignment="1" applyProtection="1">
      <alignment horizontal="left"/>
      <protection hidden="1"/>
    </xf>
    <xf numFmtId="0" fontId="18" fillId="0" borderId="0" xfId="1" applyFont="1" applyAlignment="1" applyProtection="1">
      <alignment horizontal="left"/>
      <protection hidden="1"/>
    </xf>
    <xf numFmtId="0" fontId="16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 wrapText="1"/>
      <protection locked="0"/>
    </xf>
    <xf numFmtId="0" fontId="22" fillId="0" borderId="5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6" xfId="1" applyFont="1" applyBorder="1" applyAlignment="1" applyProtection="1">
      <alignment horizontal="center" vertical="center" wrapText="1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19" fillId="0" borderId="6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42" fillId="0" borderId="3" xfId="1" applyFont="1" applyBorder="1" applyAlignment="1" applyProtection="1">
      <alignment horizontal="center" vertical="center" wrapText="1"/>
      <protection hidden="1"/>
    </xf>
    <xf numFmtId="0" fontId="42" fillId="0" borderId="16" xfId="1" applyFont="1" applyBorder="1" applyAlignment="1" applyProtection="1">
      <alignment horizontal="center" vertical="center" wrapText="1"/>
      <protection hidden="1"/>
    </xf>
    <xf numFmtId="0" fontId="42" fillId="0" borderId="8" xfId="1" applyFont="1" applyBorder="1" applyAlignment="1" applyProtection="1">
      <alignment horizontal="center" vertical="center" wrapText="1"/>
      <protection hidden="1"/>
    </xf>
    <xf numFmtId="0" fontId="56" fillId="0" borderId="3" xfId="1" applyFont="1" applyBorder="1" applyAlignment="1" applyProtection="1">
      <alignment horizontal="center" vertical="center" wrapText="1"/>
      <protection hidden="1"/>
    </xf>
    <xf numFmtId="0" fontId="56" fillId="0" borderId="16" xfId="1" applyFont="1" applyBorder="1" applyAlignment="1" applyProtection="1">
      <alignment horizontal="center" vertical="center" wrapText="1"/>
      <protection hidden="1"/>
    </xf>
    <xf numFmtId="0" fontId="56" fillId="0" borderId="8" xfId="1" applyFont="1" applyBorder="1" applyAlignment="1" applyProtection="1">
      <alignment horizontal="center" vertical="center" wrapText="1"/>
      <protection hidden="1"/>
    </xf>
    <xf numFmtId="17" fontId="42" fillId="0" borderId="3" xfId="1" applyNumberFormat="1" applyFont="1" applyBorder="1" applyAlignment="1" applyProtection="1">
      <alignment horizontal="center" vertical="center" wrapText="1"/>
      <protection hidden="1"/>
    </xf>
    <xf numFmtId="17" fontId="42" fillId="0" borderId="16" xfId="1" applyNumberFormat="1" applyFont="1" applyBorder="1" applyAlignment="1" applyProtection="1">
      <alignment horizontal="center" vertical="center" wrapText="1"/>
      <protection hidden="1"/>
    </xf>
    <xf numFmtId="17" fontId="42" fillId="0" borderId="8" xfId="1" applyNumberFormat="1" applyFont="1" applyBorder="1" applyAlignment="1" applyProtection="1">
      <alignment horizontal="center" vertical="center" wrapText="1"/>
      <protection hidden="1"/>
    </xf>
    <xf numFmtId="0" fontId="55" fillId="0" borderId="2" xfId="1" applyFont="1" applyBorder="1" applyAlignment="1" applyProtection="1">
      <alignment horizontal="center" vertical="center" wrapText="1"/>
      <protection hidden="1"/>
    </xf>
    <xf numFmtId="0" fontId="55" fillId="0" borderId="6" xfId="1" applyFont="1" applyBorder="1" applyAlignment="1" applyProtection="1">
      <alignment horizontal="center" vertical="center" wrapText="1"/>
      <protection hidden="1"/>
    </xf>
    <xf numFmtId="0" fontId="55" fillId="0" borderId="5" xfId="1" applyFont="1" applyBorder="1" applyAlignment="1" applyProtection="1">
      <alignment horizontal="center" vertical="center" wrapText="1"/>
      <protection hidden="1"/>
    </xf>
    <xf numFmtId="0" fontId="55" fillId="0" borderId="1" xfId="1" applyFont="1" applyBorder="1" applyAlignment="1" applyProtection="1">
      <alignment horizontal="center" vertical="center" wrapText="1"/>
      <protection hidden="1"/>
    </xf>
    <xf numFmtId="0" fontId="52" fillId="0" borderId="3" xfId="1" applyFont="1" applyBorder="1" applyAlignment="1" applyProtection="1">
      <alignment horizontal="right" vertical="center" textRotation="90" wrapText="1"/>
      <protection hidden="1"/>
    </xf>
    <xf numFmtId="0" fontId="52" fillId="0" borderId="8" xfId="1" applyFont="1" applyBorder="1" applyAlignment="1" applyProtection="1">
      <alignment horizontal="right" vertical="center" textRotation="90" wrapText="1"/>
      <protection hidden="1"/>
    </xf>
    <xf numFmtId="0" fontId="43" fillId="0" borderId="1" xfId="0" applyFont="1" applyBorder="1" applyAlignment="1" applyProtection="1">
      <alignment horizontal="center"/>
      <protection hidden="1"/>
    </xf>
    <xf numFmtId="0" fontId="43" fillId="0" borderId="2" xfId="0" applyFont="1" applyBorder="1" applyAlignment="1" applyProtection="1">
      <alignment horizontal="center"/>
      <protection hidden="1"/>
    </xf>
    <xf numFmtId="14" fontId="43" fillId="0" borderId="1" xfId="0" applyNumberFormat="1" applyFont="1" applyBorder="1" applyAlignment="1" applyProtection="1">
      <alignment horizontal="center"/>
      <protection hidden="1"/>
    </xf>
    <xf numFmtId="14" fontId="43" fillId="0" borderId="2" xfId="0" applyNumberFormat="1" applyFont="1" applyBorder="1" applyAlignment="1" applyProtection="1">
      <alignment horizontal="center"/>
      <protection hidden="1"/>
    </xf>
    <xf numFmtId="0" fontId="0" fillId="0" borderId="2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0" fillId="0" borderId="24" xfId="0" applyFont="1" applyBorder="1" applyAlignment="1" applyProtection="1">
      <alignment horizontal="center"/>
      <protection hidden="1"/>
    </xf>
    <xf numFmtId="0" fontId="0" fillId="0" borderId="28" xfId="0" applyFont="1" applyBorder="1" applyAlignment="1" applyProtection="1">
      <alignment horizontal="center"/>
      <protection hidden="1"/>
    </xf>
    <xf numFmtId="0" fontId="0" fillId="0" borderId="29" xfId="0" applyFont="1" applyBorder="1" applyAlignment="1" applyProtection="1">
      <alignment horizontal="center"/>
      <protection hidden="1"/>
    </xf>
    <xf numFmtId="0" fontId="0" fillId="0" borderId="30" xfId="0" applyFont="1" applyBorder="1" applyAlignment="1" applyProtection="1">
      <alignment horizontal="center"/>
      <protection hidden="1"/>
    </xf>
    <xf numFmtId="0" fontId="43" fillId="0" borderId="6" xfId="0" applyFont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3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20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43" fillId="0" borderId="27" xfId="0" applyFont="1" applyBorder="1" applyAlignment="1" applyProtection="1">
      <alignment horizontal="right"/>
      <protection hidden="1"/>
    </xf>
    <xf numFmtId="0" fontId="57" fillId="0" borderId="2" xfId="0" applyFont="1" applyBorder="1" applyAlignment="1" applyProtection="1">
      <alignment horizontal="center" vertical="center"/>
      <protection hidden="1"/>
    </xf>
    <xf numFmtId="0" fontId="57" fillId="0" borderId="6" xfId="0" applyFont="1" applyBorder="1" applyAlignment="1" applyProtection="1">
      <alignment horizontal="center" vertical="center"/>
      <protection hidden="1"/>
    </xf>
    <xf numFmtId="0" fontId="57" fillId="0" borderId="5" xfId="0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 wrapText="1"/>
      <protection hidden="1"/>
    </xf>
    <xf numFmtId="0" fontId="39" fillId="0" borderId="18" xfId="0" applyFont="1" applyBorder="1" applyAlignment="1" applyProtection="1">
      <alignment horizontal="center" vertical="center" wrapText="1"/>
      <protection hidden="1"/>
    </xf>
    <xf numFmtId="0" fontId="39" fillId="0" borderId="23" xfId="0" applyFont="1" applyBorder="1" applyAlignment="1" applyProtection="1">
      <alignment horizontal="center" vertical="center" wrapText="1"/>
      <protection hidden="1"/>
    </xf>
    <xf numFmtId="0" fontId="39" fillId="0" borderId="1" xfId="0" applyFont="1" applyBorder="1" applyAlignment="1" applyProtection="1">
      <alignment horizontal="center" vertical="center" wrapText="1"/>
      <protection hidden="1"/>
    </xf>
    <xf numFmtId="0" fontId="39" fillId="0" borderId="25" xfId="0" applyFont="1" applyBorder="1" applyAlignment="1" applyProtection="1">
      <alignment horizontal="center" vertical="center" wrapText="1"/>
      <protection hidden="1"/>
    </xf>
    <xf numFmtId="0" fontId="39" fillId="0" borderId="26" xfId="0" applyFont="1" applyBorder="1" applyAlignment="1" applyProtection="1">
      <alignment horizontal="center" vertical="center" wrapText="1"/>
      <protection hidden="1"/>
    </xf>
    <xf numFmtId="0" fontId="55" fillId="0" borderId="9" xfId="1" applyFont="1" applyBorder="1" applyAlignment="1" applyProtection="1">
      <alignment horizontal="center" vertical="center" wrapText="1"/>
      <protection hidden="1"/>
    </xf>
    <xf numFmtId="0" fontId="55" fillId="0" borderId="11" xfId="1" applyFont="1" applyBorder="1" applyAlignment="1" applyProtection="1">
      <alignment horizontal="center" vertical="center" wrapText="1"/>
      <protection hidden="1"/>
    </xf>
    <xf numFmtId="0" fontId="43" fillId="0" borderId="19" xfId="0" applyFont="1" applyBorder="1" applyAlignment="1" applyProtection="1">
      <alignment horizontal="right"/>
      <protection hidden="1"/>
    </xf>
    <xf numFmtId="0" fontId="43" fillId="0" borderId="20" xfId="0" applyFont="1" applyBorder="1" applyAlignment="1" applyProtection="1">
      <alignment horizontal="right"/>
      <protection hidden="1"/>
    </xf>
    <xf numFmtId="0" fontId="43" fillId="0" borderId="21" xfId="0" applyFont="1" applyBorder="1" applyAlignment="1" applyProtection="1">
      <alignment horizontal="right"/>
      <protection hidden="1"/>
    </xf>
    <xf numFmtId="0" fontId="43" fillId="0" borderId="1" xfId="0" applyFont="1" applyBorder="1" applyAlignment="1" applyProtection="1">
      <alignment horizontal="right"/>
      <protection hidden="1"/>
    </xf>
    <xf numFmtId="0" fontId="43" fillId="0" borderId="2" xfId="0" applyFont="1" applyBorder="1" applyAlignment="1" applyProtection="1">
      <alignment horizontal="right"/>
      <protection hidden="1"/>
    </xf>
    <xf numFmtId="0" fontId="43" fillId="0" borderId="31" xfId="0" applyFont="1" applyBorder="1" applyAlignment="1" applyProtection="1">
      <alignment horizontal="right"/>
      <protection hidden="1"/>
    </xf>
    <xf numFmtId="0" fontId="45" fillId="0" borderId="1" xfId="1" applyFont="1" applyBorder="1" applyAlignment="1" applyProtection="1">
      <alignment horizontal="center" vertical="center" wrapText="1"/>
      <protection hidden="1"/>
    </xf>
    <xf numFmtId="0" fontId="56" fillId="0" borderId="1" xfId="1" applyFont="1" applyBorder="1" applyAlignment="1" applyProtection="1">
      <alignment horizontal="center" vertical="center" wrapText="1"/>
      <protection hidden="1"/>
    </xf>
    <xf numFmtId="0" fontId="15" fillId="0" borderId="10" xfId="1" applyFont="1" applyBorder="1" applyAlignment="1" applyProtection="1">
      <alignment horizontal="right" vertical="center" wrapText="1"/>
      <protection hidden="1"/>
    </xf>
    <xf numFmtId="0" fontId="15" fillId="0" borderId="9" xfId="1" applyFont="1" applyBorder="1" applyAlignment="1" applyProtection="1">
      <alignment horizontal="right" vertical="center" wrapText="1"/>
      <protection hidden="1"/>
    </xf>
    <xf numFmtId="0" fontId="53" fillId="0" borderId="0" xfId="1" applyFont="1" applyAlignment="1" applyProtection="1">
      <alignment horizontal="center" vertical="center"/>
      <protection hidden="1"/>
    </xf>
    <xf numFmtId="0" fontId="54" fillId="0" borderId="0" xfId="1" applyFont="1" applyAlignment="1" applyProtection="1">
      <alignment horizontal="center" vertical="center"/>
      <protection hidden="1"/>
    </xf>
    <xf numFmtId="0" fontId="40" fillId="0" borderId="4" xfId="1" applyFont="1" applyBorder="1" applyAlignment="1" applyProtection="1">
      <alignment horizontal="center" vertical="center" wrapText="1"/>
      <protection hidden="1"/>
    </xf>
    <xf numFmtId="0" fontId="10" fillId="0" borderId="10" xfId="1" applyFont="1" applyBorder="1" applyAlignment="1" applyProtection="1">
      <alignment horizontal="center" vertical="center" wrapText="1"/>
      <protection hidden="1"/>
    </xf>
    <xf numFmtId="0" fontId="10" fillId="0" borderId="9" xfId="1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19" fillId="0" borderId="2" xfId="1" applyFont="1" applyBorder="1" applyAlignment="1" applyProtection="1">
      <alignment horizontal="center" vertical="center" wrapText="1"/>
      <protection hidden="1"/>
    </xf>
    <xf numFmtId="0" fontId="44" fillId="0" borderId="3" xfId="0" applyFont="1" applyBorder="1" applyAlignment="1" applyProtection="1">
      <alignment horizontal="center" vertical="center" textRotation="90" wrapText="1"/>
      <protection hidden="1"/>
    </xf>
    <xf numFmtId="0" fontId="44" fillId="0" borderId="16" xfId="0" applyFont="1" applyBorder="1" applyAlignment="1" applyProtection="1">
      <alignment horizontal="center" vertical="center" textRotation="90" wrapText="1"/>
      <protection hidden="1"/>
    </xf>
    <xf numFmtId="0" fontId="44" fillId="0" borderId="8" xfId="0" applyFont="1" applyBorder="1" applyAlignment="1" applyProtection="1">
      <alignment horizontal="center" vertical="center" textRotation="90" wrapText="1"/>
      <protection hidden="1"/>
    </xf>
    <xf numFmtId="0" fontId="52" fillId="0" borderId="3" xfId="1" applyFont="1" applyBorder="1" applyAlignment="1" applyProtection="1">
      <alignment horizontal="center" vertical="center" textRotation="90" wrapText="1"/>
      <protection hidden="1"/>
    </xf>
    <xf numFmtId="0" fontId="52" fillId="0" borderId="8" xfId="1" applyFont="1" applyBorder="1" applyAlignment="1" applyProtection="1">
      <alignment horizontal="center" vertical="center" textRotation="90" wrapText="1"/>
      <protection hidden="1"/>
    </xf>
    <xf numFmtId="0" fontId="40" fillId="0" borderId="4" xfId="1" applyFont="1" applyBorder="1" applyAlignment="1" applyProtection="1">
      <alignment horizontal="left" vertical="center" wrapText="1"/>
      <protection hidden="1"/>
    </xf>
    <xf numFmtId="0" fontId="43" fillId="0" borderId="1" xfId="0" applyFont="1" applyBorder="1" applyAlignment="1" applyProtection="1">
      <alignment horizontal="center" vertical="center" textRotation="90" wrapText="1"/>
      <protection hidden="1"/>
    </xf>
    <xf numFmtId="0" fontId="43" fillId="0" borderId="1" xfId="0" applyFont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 vertical="center"/>
      <protection hidden="1"/>
    </xf>
    <xf numFmtId="0" fontId="43" fillId="0" borderId="7" xfId="0" applyFont="1" applyBorder="1" applyAlignment="1" applyProtection="1">
      <alignment horizontal="center" vertical="center"/>
      <protection hidden="1"/>
    </xf>
    <xf numFmtId="0" fontId="43" fillId="0" borderId="7" xfId="0" applyFont="1" applyBorder="1" applyAlignment="1" applyProtection="1">
      <alignment horizontal="center"/>
      <protection hidden="1"/>
    </xf>
    <xf numFmtId="0" fontId="43" fillId="0" borderId="7" xfId="0" applyFont="1" applyBorder="1" applyAlignment="1" applyProtection="1">
      <alignment horizontal="right"/>
      <protection hidden="1"/>
    </xf>
    <xf numFmtId="0" fontId="42" fillId="0" borderId="1" xfId="1" applyFont="1" applyBorder="1" applyAlignment="1" applyProtection="1">
      <alignment horizontal="center" vertical="center" wrapText="1"/>
      <protection hidden="1"/>
    </xf>
    <xf numFmtId="0" fontId="26" fillId="0" borderId="1" xfId="1" applyFont="1" applyBorder="1" applyAlignment="1" applyProtection="1">
      <alignment horizontal="center" vertical="center" wrapText="1"/>
      <protection hidden="1"/>
    </xf>
    <xf numFmtId="0" fontId="47" fillId="0" borderId="1" xfId="0" applyFont="1" applyBorder="1" applyAlignment="1" applyProtection="1">
      <alignment horizontal="center" vertical="center" textRotation="90" wrapText="1"/>
      <protection hidden="1"/>
    </xf>
    <xf numFmtId="0" fontId="43" fillId="0" borderId="12" xfId="0" applyFont="1" applyBorder="1" applyAlignment="1" applyProtection="1">
      <alignment horizontal="center" vertical="center"/>
      <protection hidden="1"/>
    </xf>
    <xf numFmtId="0" fontId="43" fillId="0" borderId="8" xfId="0" applyFont="1" applyBorder="1" applyAlignment="1" applyProtection="1">
      <alignment horizontal="right"/>
      <protection hidden="1"/>
    </xf>
    <xf numFmtId="1" fontId="0" fillId="0" borderId="1" xfId="0" applyNumberFormat="1" applyFont="1" applyBorder="1" applyAlignment="1" applyProtection="1">
      <alignment horizontal="center"/>
      <protection hidden="1"/>
    </xf>
    <xf numFmtId="1" fontId="0" fillId="0" borderId="28" xfId="0" applyNumberFormat="1" applyFont="1" applyBorder="1" applyAlignment="1" applyProtection="1">
      <alignment horizontal="center"/>
      <protection hidden="1"/>
    </xf>
    <xf numFmtId="0" fontId="43" fillId="0" borderId="10" xfId="0" applyFont="1" applyBorder="1" applyAlignment="1" applyProtection="1">
      <alignment horizontal="right"/>
      <protection hidden="1"/>
    </xf>
    <xf numFmtId="0" fontId="43" fillId="0" borderId="9" xfId="0" applyFont="1" applyBorder="1" applyAlignment="1" applyProtection="1">
      <alignment horizontal="right"/>
      <protection hidden="1"/>
    </xf>
    <xf numFmtId="1" fontId="0" fillId="0" borderId="2" xfId="0" applyNumberFormat="1" applyFont="1" applyBorder="1" applyAlignment="1" applyProtection="1">
      <alignment horizontal="center"/>
      <protection hidden="1"/>
    </xf>
    <xf numFmtId="14" fontId="43" fillId="0" borderId="6" xfId="0" applyNumberFormat="1" applyFont="1" applyBorder="1" applyAlignment="1" applyProtection="1">
      <alignment horizontal="center"/>
      <protection hidden="1"/>
    </xf>
    <xf numFmtId="14" fontId="43" fillId="0" borderId="5" xfId="0" applyNumberFormat="1" applyFont="1" applyBorder="1" applyAlignment="1" applyProtection="1">
      <alignment horizontal="center"/>
      <protection hidden="1"/>
    </xf>
    <xf numFmtId="0" fontId="39" fillId="0" borderId="33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1" fontId="0" fillId="0" borderId="19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43" fillId="0" borderId="3" xfId="0" applyFont="1" applyBorder="1" applyAlignment="1" applyProtection="1">
      <alignment horizontal="center" vertical="center" textRotation="90" wrapText="1"/>
      <protection hidden="1"/>
    </xf>
    <xf numFmtId="0" fontId="43" fillId="0" borderId="16" xfId="0" applyFont="1" applyBorder="1" applyAlignment="1" applyProtection="1">
      <alignment horizontal="center" vertical="center" textRotation="90" wrapText="1"/>
      <protection hidden="1"/>
    </xf>
    <xf numFmtId="0" fontId="43" fillId="0" borderId="8" xfId="0" applyFont="1" applyBorder="1" applyAlignment="1" applyProtection="1">
      <alignment horizontal="center" vertical="center" textRotation="90" wrapText="1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26" fillId="0" borderId="2" xfId="1" applyFont="1" applyBorder="1" applyAlignment="1" applyProtection="1">
      <alignment horizontal="center" vertical="center" wrapText="1"/>
      <protection hidden="1"/>
    </xf>
    <xf numFmtId="0" fontId="48" fillId="0" borderId="2" xfId="1" applyFont="1" applyBorder="1" applyAlignment="1" applyProtection="1">
      <alignment horizontal="center" vertical="center" wrapText="1"/>
      <protection hidden="1"/>
    </xf>
    <xf numFmtId="0" fontId="48" fillId="0" borderId="6" xfId="1" applyFont="1" applyBorder="1" applyAlignment="1" applyProtection="1">
      <alignment horizontal="center" vertical="center" wrapText="1"/>
      <protection hidden="1"/>
    </xf>
    <xf numFmtId="0" fontId="48" fillId="0" borderId="5" xfId="1" applyFont="1" applyBorder="1" applyAlignment="1" applyProtection="1">
      <alignment horizontal="center" vertical="center" wrapText="1"/>
      <protection hidden="1"/>
    </xf>
    <xf numFmtId="0" fontId="48" fillId="0" borderId="1" xfId="1" applyFont="1" applyBorder="1" applyAlignment="1" applyProtection="1">
      <alignment horizontal="center" vertical="center" wrapText="1"/>
      <protection hidden="1"/>
    </xf>
    <xf numFmtId="0" fontId="58" fillId="0" borderId="3" xfId="1" applyFont="1" applyBorder="1" applyAlignment="1" applyProtection="1">
      <alignment horizontal="center" vertical="center" textRotation="90" wrapText="1"/>
      <protection hidden="1"/>
    </xf>
    <xf numFmtId="0" fontId="58" fillId="0" borderId="8" xfId="1" applyFont="1" applyBorder="1" applyAlignment="1" applyProtection="1">
      <alignment horizontal="center" vertical="center" textRotation="90" wrapText="1"/>
      <protection hidden="1"/>
    </xf>
    <xf numFmtId="0" fontId="1" fillId="0" borderId="3" xfId="1" applyFont="1" applyBorder="1" applyAlignment="1" applyProtection="1">
      <alignment horizontal="center" vertical="center" wrapText="1"/>
      <protection hidden="1"/>
    </xf>
    <xf numFmtId="0" fontId="1" fillId="0" borderId="16" xfId="1" applyFont="1" applyBorder="1" applyAlignment="1" applyProtection="1">
      <alignment horizontal="center" vertical="center" wrapText="1"/>
      <protection hidden="1"/>
    </xf>
    <xf numFmtId="0" fontId="1" fillId="0" borderId="8" xfId="1" applyFont="1" applyBorder="1" applyAlignment="1" applyProtection="1">
      <alignment horizontal="center" vertical="center" wrapText="1"/>
      <protection hidden="1"/>
    </xf>
    <xf numFmtId="0" fontId="59" fillId="5" borderId="35" xfId="0" applyFont="1" applyFill="1" applyBorder="1" applyAlignment="1" applyProtection="1">
      <alignment horizontal="center" vertical="center" wrapText="1"/>
      <protection hidden="1"/>
    </xf>
    <xf numFmtId="0" fontId="59" fillId="5" borderId="36" xfId="0" applyFont="1" applyFill="1" applyBorder="1" applyAlignment="1" applyProtection="1">
      <alignment horizontal="center" vertical="center" wrapText="1"/>
      <protection hidden="1"/>
    </xf>
    <xf numFmtId="0" fontId="59" fillId="5" borderId="39" xfId="0" applyFont="1" applyFill="1" applyBorder="1" applyAlignment="1" applyProtection="1">
      <alignment horizontal="center" vertical="center" wrapText="1"/>
      <protection hidden="1"/>
    </xf>
    <xf numFmtId="0" fontId="59" fillId="5" borderId="40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43" fillId="0" borderId="5" xfId="0" applyFont="1" applyBorder="1" applyAlignment="1" applyProtection="1">
      <alignment horizontal="center"/>
      <protection hidden="1"/>
    </xf>
    <xf numFmtId="0" fontId="62" fillId="4" borderId="35" xfId="0" applyFont="1" applyFill="1" applyBorder="1" applyAlignment="1" applyProtection="1">
      <alignment horizontal="center" wrapText="1"/>
      <protection hidden="1"/>
    </xf>
    <xf numFmtId="0" fontId="62" fillId="4" borderId="36" xfId="0" applyFont="1" applyFill="1" applyBorder="1" applyAlignment="1" applyProtection="1">
      <alignment horizontal="center" wrapText="1"/>
      <protection hidden="1"/>
    </xf>
    <xf numFmtId="0" fontId="2" fillId="5" borderId="0" xfId="0" applyFont="1" applyFill="1" applyAlignment="1" applyProtection="1">
      <alignment horizontal="center" vertical="center"/>
      <protection hidden="1"/>
    </xf>
    <xf numFmtId="0" fontId="60" fillId="4" borderId="0" xfId="0" applyFont="1" applyFill="1" applyAlignment="1" applyProtection="1">
      <alignment horizontal="center" vertical="center" wrapText="1"/>
      <protection hidden="1"/>
    </xf>
    <xf numFmtId="0" fontId="60" fillId="4" borderId="14" xfId="0" applyFont="1" applyFill="1" applyBorder="1" applyAlignment="1" applyProtection="1">
      <alignment horizontal="center" vertical="center" wrapText="1"/>
      <protection hidden="1"/>
    </xf>
    <xf numFmtId="0" fontId="64" fillId="0" borderId="0" xfId="4" applyFont="1" applyAlignment="1" applyProtection="1">
      <alignment horizontal="center"/>
      <protection locked="0"/>
    </xf>
    <xf numFmtId="0" fontId="64" fillId="0" borderId="38" xfId="4" applyFont="1" applyBorder="1" applyAlignment="1" applyProtection="1">
      <alignment horizontal="center"/>
      <protection locked="0"/>
    </xf>
    <xf numFmtId="0" fontId="64" fillId="0" borderId="37" xfId="4" applyFont="1" applyBorder="1" applyAlignment="1" applyProtection="1">
      <alignment horizontal="center"/>
      <protection locked="0"/>
    </xf>
    <xf numFmtId="0" fontId="63" fillId="0" borderId="38" xfId="4" applyFont="1" applyBorder="1" applyAlignment="1" applyProtection="1">
      <alignment horizontal="center"/>
      <protection locked="0"/>
    </xf>
    <xf numFmtId="0" fontId="63" fillId="0" borderId="37" xfId="4" applyFont="1" applyBorder="1" applyAlignment="1" applyProtection="1">
      <alignment horizontal="center"/>
      <protection locked="0"/>
    </xf>
    <xf numFmtId="1" fontId="32" fillId="16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right" wrapText="1"/>
      <protection locked="0"/>
    </xf>
    <xf numFmtId="14" fontId="43" fillId="0" borderId="1" xfId="0" applyNumberFormat="1" applyFont="1" applyBorder="1" applyAlignment="1" applyProtection="1">
      <alignment horizontal="right" wrapText="1"/>
      <protection locked="0"/>
    </xf>
    <xf numFmtId="0" fontId="44" fillId="0" borderId="1" xfId="0" applyFont="1" applyBorder="1" applyAlignment="1" applyProtection="1">
      <alignment horizontal="right" wrapText="1"/>
      <protection locked="0"/>
    </xf>
    <xf numFmtId="14" fontId="44" fillId="0" borderId="1" xfId="0" applyNumberFormat="1" applyFont="1" applyBorder="1" applyAlignment="1" applyProtection="1">
      <alignment horizontal="right" wrapText="1"/>
      <protection locked="0"/>
    </xf>
    <xf numFmtId="0" fontId="51" fillId="0" borderId="1" xfId="0" applyFont="1" applyBorder="1" applyAlignment="1" applyProtection="1">
      <alignment horizontal="center"/>
      <protection locked="0"/>
    </xf>
    <xf numFmtId="0" fontId="43" fillId="0" borderId="9" xfId="0" applyFont="1" applyBorder="1" applyAlignment="1" applyProtection="1">
      <protection locked="0"/>
    </xf>
    <xf numFmtId="0" fontId="43" fillId="0" borderId="0" xfId="0" applyFont="1" applyBorder="1" applyAlignment="1" applyProtection="1">
      <protection locked="0"/>
    </xf>
    <xf numFmtId="0" fontId="43" fillId="0" borderId="0" xfId="0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43" fillId="0" borderId="1" xfId="0" applyFont="1" applyBorder="1" applyAlignment="1" applyProtection="1">
      <alignment horizontal="center"/>
      <protection locked="0"/>
    </xf>
    <xf numFmtId="0" fontId="43" fillId="0" borderId="2" xfId="0" applyFont="1" applyBorder="1" applyAlignment="1" applyProtection="1">
      <alignment horizontal="center"/>
      <protection locked="0"/>
    </xf>
    <xf numFmtId="0" fontId="43" fillId="0" borderId="6" xfId="0" applyFont="1" applyBorder="1" applyAlignment="1" applyProtection="1">
      <alignment horizontal="center"/>
      <protection locked="0"/>
    </xf>
    <xf numFmtId="0" fontId="43" fillId="0" borderId="5" xfId="0" applyFont="1" applyBorder="1" applyAlignment="1" applyProtection="1">
      <alignment horizontal="center"/>
      <protection locked="0"/>
    </xf>
    <xf numFmtId="0" fontId="43" fillId="0" borderId="4" xfId="0" applyFont="1" applyBorder="1" applyAlignment="1" applyProtection="1">
      <protection locked="0"/>
    </xf>
    <xf numFmtId="0" fontId="43" fillId="0" borderId="4" xfId="0" applyFont="1" applyBorder="1" applyAlignment="1" applyProtection="1">
      <alignment horizontal="right"/>
      <protection locked="0"/>
    </xf>
    <xf numFmtId="0" fontId="43" fillId="0" borderId="15" xfId="0" applyFont="1" applyBorder="1" applyAlignment="1" applyProtection="1">
      <protection locked="0"/>
    </xf>
    <xf numFmtId="1" fontId="42" fillId="0" borderId="1" xfId="1" applyNumberFormat="1" applyFont="1" applyBorder="1" applyAlignment="1" applyProtection="1">
      <alignment horizontal="right" vertical="center" wrapText="1"/>
      <protection locked="0"/>
    </xf>
    <xf numFmtId="1" fontId="45" fillId="0" borderId="1" xfId="1" applyNumberFormat="1" applyFont="1" applyBorder="1" applyAlignment="1" applyProtection="1">
      <alignment horizontal="right" vertical="center" wrapText="1"/>
      <protection locked="0"/>
    </xf>
    <xf numFmtId="0" fontId="51" fillId="0" borderId="28" xfId="1" applyFont="1" applyBorder="1" applyAlignment="1" applyProtection="1">
      <alignment horizontal="center" vertical="center" textRotation="90" wrapText="1"/>
      <protection hidden="1"/>
    </xf>
    <xf numFmtId="0" fontId="51" fillId="0" borderId="34" xfId="1" applyFont="1" applyBorder="1" applyAlignment="1" applyProtection="1">
      <alignment horizontal="center" vertical="center" textRotation="90" wrapText="1"/>
      <protection hidden="1"/>
    </xf>
    <xf numFmtId="0" fontId="51" fillId="0" borderId="11" xfId="1" applyFont="1" applyBorder="1" applyAlignment="1" applyProtection="1">
      <alignment vertical="center" textRotation="90" wrapText="1"/>
      <protection hidden="1"/>
    </xf>
    <xf numFmtId="1" fontId="51" fillId="0" borderId="1" xfId="1" applyNumberFormat="1" applyFont="1" applyBorder="1" applyAlignment="1" applyProtection="1">
      <alignment horizontal="right" vertical="center" textRotation="90" wrapText="1"/>
      <protection hidden="1"/>
    </xf>
    <xf numFmtId="1" fontId="51" fillId="0" borderId="1" xfId="1" applyNumberFormat="1" applyFont="1" applyBorder="1" applyAlignment="1" applyProtection="1">
      <alignment horizontal="right" vertical="center" wrapText="1"/>
      <protection hidden="1"/>
    </xf>
    <xf numFmtId="1" fontId="51" fillId="0" borderId="1" xfId="1" applyNumberFormat="1" applyFont="1" applyBorder="1" applyAlignment="1" applyProtection="1">
      <alignment horizontal="right" vertical="center" textRotation="90" wrapText="1"/>
      <protection locked="0"/>
    </xf>
    <xf numFmtId="0" fontId="51" fillId="0" borderId="3" xfId="1" applyFont="1" applyBorder="1" applyAlignment="1" applyProtection="1">
      <alignment horizontal="center" vertical="center" wrapText="1"/>
      <protection hidden="1"/>
    </xf>
    <xf numFmtId="0" fontId="51" fillId="0" borderId="10" xfId="1" applyFont="1" applyBorder="1" applyAlignment="1" applyProtection="1">
      <alignment horizontal="center" vertical="center" wrapText="1"/>
      <protection hidden="1"/>
    </xf>
    <xf numFmtId="0" fontId="51" fillId="0" borderId="10" xfId="1" applyFont="1" applyBorder="1" applyAlignment="1" applyProtection="1">
      <alignment horizontal="center" vertical="center" wrapText="1"/>
      <protection hidden="1"/>
    </xf>
    <xf numFmtId="1" fontId="51" fillId="0" borderId="3" xfId="1" applyNumberFormat="1" applyFont="1" applyBorder="1" applyAlignment="1" applyProtection="1">
      <alignment horizontal="center" vertical="center" textRotation="90" wrapText="1"/>
      <protection hidden="1"/>
    </xf>
    <xf numFmtId="1" fontId="51" fillId="0" borderId="3" xfId="1" applyNumberFormat="1" applyFont="1" applyBorder="1" applyAlignment="1" applyProtection="1">
      <alignment horizontal="center" vertical="center" wrapText="1"/>
      <protection hidden="1"/>
    </xf>
    <xf numFmtId="0" fontId="51" fillId="0" borderId="0" xfId="0" applyFont="1" applyProtection="1">
      <protection locked="0"/>
    </xf>
    <xf numFmtId="0" fontId="65" fillId="11" borderId="1" xfId="0" applyFont="1" applyFill="1" applyBorder="1" applyAlignment="1" applyProtection="1">
      <alignment horizontal="center" vertical="center"/>
      <protection hidden="1"/>
    </xf>
    <xf numFmtId="0" fontId="30" fillId="6" borderId="2" xfId="0" applyFont="1" applyFill="1" applyBorder="1" applyAlignment="1" applyProtection="1">
      <alignment horizontal="center" vertical="center"/>
      <protection hidden="1"/>
    </xf>
    <xf numFmtId="0" fontId="30" fillId="6" borderId="5" xfId="0" applyFont="1" applyFill="1" applyBorder="1" applyAlignment="1" applyProtection="1">
      <alignment horizontal="center" vertical="center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30" fillId="10" borderId="2" xfId="0" applyFont="1" applyFill="1" applyBorder="1" applyAlignment="1" applyProtection="1">
      <alignment horizontal="center" vertical="center"/>
      <protection hidden="1"/>
    </xf>
    <xf numFmtId="0" fontId="30" fillId="10" borderId="6" xfId="0" applyFont="1" applyFill="1" applyBorder="1" applyAlignment="1" applyProtection="1">
      <alignment horizontal="center" vertical="center"/>
      <protection hidden="1"/>
    </xf>
    <xf numFmtId="0" fontId="30" fillId="10" borderId="5" xfId="0" applyFont="1" applyFill="1" applyBorder="1" applyAlignment="1" applyProtection="1">
      <alignment horizontal="center" vertical="center"/>
      <protection hidden="1"/>
    </xf>
    <xf numFmtId="0" fontId="30" fillId="8" borderId="2" xfId="0" applyFont="1" applyFill="1" applyBorder="1" applyAlignment="1" applyProtection="1">
      <alignment horizontal="center" vertical="center"/>
      <protection locked="0"/>
    </xf>
    <xf numFmtId="0" fontId="30" fillId="8" borderId="6" xfId="0" applyFont="1" applyFill="1" applyBorder="1" applyAlignment="1" applyProtection="1">
      <alignment horizontal="center" vertical="center"/>
      <protection locked="0"/>
    </xf>
    <xf numFmtId="0" fontId="30" fillId="8" borderId="5" xfId="0" applyFont="1" applyFill="1" applyBorder="1" applyAlignment="1" applyProtection="1">
      <alignment horizontal="center" vertical="center"/>
      <protection locked="0"/>
    </xf>
  </cellXfs>
  <cellStyles count="5">
    <cellStyle name="Hyperlink" xfId="4" builtinId="8"/>
    <cellStyle name="Hyperlink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ECPF!A1"/><Relationship Id="rId1" Type="http://schemas.openxmlformats.org/officeDocument/2006/relationships/hyperlink" Target="#GPF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81643</xdr:colOff>
      <xdr:row>5</xdr:row>
      <xdr:rowOff>247650</xdr:rowOff>
    </xdr:from>
    <xdr:to>
      <xdr:col>0</xdr:col>
      <xdr:colOff>3279322</xdr:colOff>
      <xdr:row>13</xdr:row>
      <xdr:rowOff>9525</xdr:rowOff>
    </xdr:to>
    <xdr:sp macro="" textlink="">
      <xdr:nvSpPr>
        <xdr:cNvPr id="2" name="Left Arrow Callout 1">
          <a:hlinkClick xmlns:r="http://schemas.openxmlformats.org/officeDocument/2006/relationships" r:id="rId1"/>
        </xdr:cNvPr>
        <xdr:cNvSpPr/>
      </xdr:nvSpPr>
      <xdr:spPr>
        <a:xfrm>
          <a:off x="81643" y="2084614"/>
          <a:ext cx="3197679" cy="245609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2000">
              <a:latin typeface="DevLys 010" pitchFamily="2" charset="0"/>
            </a:rPr>
            <a:t>01-01-2004 ls ioZ fu;qDr dkfeZd ¼thih,Q dVkSfr okys½,fj;j</a:t>
          </a:r>
          <a:r>
            <a:rPr lang="en-IN" sz="2000" baseline="0">
              <a:latin typeface="DevLys 010" pitchFamily="2" charset="0"/>
            </a:rPr>
            <a:t> x.kuk i= ;gka ls izkIr djsa---------</a:t>
          </a:r>
          <a:endParaRPr lang="en-IN" sz="2000">
            <a:latin typeface="DevLys 010" pitchFamily="2" charset="0"/>
          </a:endParaRPr>
        </a:p>
      </xdr:txBody>
    </xdr:sp>
    <xdr:clientData/>
  </xdr:twoCellAnchor>
  <xdr:twoCellAnchor>
    <xdr:from>
      <xdr:col>8</xdr:col>
      <xdr:colOff>136071</xdr:colOff>
      <xdr:row>9</xdr:row>
      <xdr:rowOff>56130</xdr:rowOff>
    </xdr:from>
    <xdr:to>
      <xdr:col>14</xdr:col>
      <xdr:colOff>204107</xdr:colOff>
      <xdr:row>15</xdr:row>
      <xdr:rowOff>0</xdr:rowOff>
    </xdr:to>
    <xdr:sp macro="" textlink="">
      <xdr:nvSpPr>
        <xdr:cNvPr id="3" name="Right Arrow Callout 2">
          <a:hlinkClick xmlns:r="http://schemas.openxmlformats.org/officeDocument/2006/relationships" r:id="rId2"/>
        </xdr:cNvPr>
        <xdr:cNvSpPr/>
      </xdr:nvSpPr>
      <xdr:spPr>
        <a:xfrm>
          <a:off x="13389428" y="3389880"/>
          <a:ext cx="4218215" cy="1984942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2000">
              <a:latin typeface="DevLys 010" pitchFamily="2" charset="0"/>
            </a:rPr>
            <a:t>01-01-2004 ds</a:t>
          </a:r>
          <a:r>
            <a:rPr lang="en-IN" sz="2000" baseline="0">
              <a:latin typeface="DevLys 010" pitchFamily="2" charset="0"/>
            </a:rPr>
            <a:t> ckn fu;qDr dkfeZd dk ,fj;j x.uk izi= ;gka ls izkIr djsaA</a:t>
          </a:r>
          <a:endParaRPr lang="en-IN" sz="2000">
            <a:latin typeface="DevLys 010" pitchFamily="2" charset="0"/>
          </a:endParaRPr>
        </a:p>
      </xdr:txBody>
    </xdr:sp>
    <xdr:clientData/>
  </xdr:twoCellAnchor>
  <xdr:twoCellAnchor>
    <xdr:from>
      <xdr:col>9</xdr:col>
      <xdr:colOff>40821</xdr:colOff>
      <xdr:row>0</xdr:row>
      <xdr:rowOff>258536</xdr:rowOff>
    </xdr:from>
    <xdr:to>
      <xdr:col>15</xdr:col>
      <xdr:colOff>95250</xdr:colOff>
      <xdr:row>7</xdr:row>
      <xdr:rowOff>204107</xdr:rowOff>
    </xdr:to>
    <xdr:sp macro="" textlink="">
      <xdr:nvSpPr>
        <xdr:cNvPr id="4" name="Oval Callout 3"/>
        <xdr:cNvSpPr/>
      </xdr:nvSpPr>
      <xdr:spPr>
        <a:xfrm>
          <a:off x="13566321" y="258536"/>
          <a:ext cx="4204608" cy="3048000"/>
        </a:xfrm>
        <a:prstGeom prst="wedgeEllipse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IN" sz="4400">
              <a:latin typeface="DevLys 010" pitchFamily="2" charset="0"/>
            </a:rPr>
            <a:t>fuekZ.kdrkZ</a:t>
          </a:r>
        </a:p>
        <a:p>
          <a:pPr algn="ctr"/>
          <a:r>
            <a:rPr lang="en-IN" sz="4400">
              <a:latin typeface="DevLys 010" pitchFamily="2" charset="0"/>
            </a:rPr>
            <a:t>dkyw falag</a:t>
          </a:r>
        </a:p>
        <a:p>
          <a:pPr algn="ctr"/>
          <a:r>
            <a:rPr lang="en-IN" sz="4400">
              <a:latin typeface="DevLys 010" pitchFamily="2" charset="0"/>
            </a:rPr>
            <a:t>o-v-</a:t>
          </a:r>
        </a:p>
        <a:p>
          <a:pPr algn="ctr"/>
          <a:r>
            <a:rPr lang="en-IN" sz="3200">
              <a:solidFill>
                <a:srgbClr val="FF0000"/>
              </a:solidFill>
              <a:latin typeface="DevLys 010" pitchFamily="2" charset="0"/>
            </a:rPr>
            <a:t>jkckekfo</a:t>
          </a:r>
          <a:r>
            <a:rPr lang="en-IN" sz="4000">
              <a:solidFill>
                <a:srgbClr val="FF0000"/>
              </a:solidFill>
              <a:latin typeface="DevLys 010" pitchFamily="2" charset="0"/>
            </a:rPr>
            <a:t> </a:t>
          </a:r>
          <a:r>
            <a:rPr lang="en-IN" sz="3200">
              <a:solidFill>
                <a:srgbClr val="FF0000"/>
              </a:solidFill>
              <a:latin typeface="DevLys 010" pitchFamily="2" charset="0"/>
            </a:rPr>
            <a:t>cxM+h</a:t>
          </a:r>
          <a:r>
            <a:rPr lang="en-IN" sz="4000">
              <a:solidFill>
                <a:srgbClr val="FF0000"/>
              </a:solidFill>
              <a:latin typeface="DevLys 010" pitchFamily="2" charset="0"/>
            </a:rPr>
            <a:t> </a:t>
          </a:r>
          <a:r>
            <a:rPr lang="en-IN" sz="2800">
              <a:solidFill>
                <a:srgbClr val="FF0000"/>
              </a:solidFill>
              <a:latin typeface="DevLys 010" pitchFamily="2" charset="0"/>
            </a:rPr>
            <a:t>uxj</a:t>
          </a:r>
          <a:endParaRPr lang="en-IN" sz="4000">
            <a:solidFill>
              <a:srgbClr val="FF0000"/>
            </a:solidFill>
            <a:latin typeface="DevLys 01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"/>
  <sheetViews>
    <sheetView workbookViewId="0">
      <selection activeCell="M12" sqref="M12"/>
    </sheetView>
  </sheetViews>
  <sheetFormatPr defaultRowHeight="18.75"/>
  <cols>
    <col min="1" max="2" width="8.796875" style="2"/>
    <col min="3" max="3" width="8.796875" style="2" customWidth="1"/>
    <col min="4" max="16384" width="8.796875" style="2"/>
  </cols>
  <sheetData>
    <row r="1" spans="1:35" s="11" customFormat="1" ht="20.25">
      <c r="A1" s="151" t="s">
        <v>70</v>
      </c>
      <c r="B1" s="151"/>
      <c r="C1" s="150" t="s">
        <v>12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>
      <c r="A2" s="148" t="s">
        <v>64</v>
      </c>
      <c r="B2" s="148"/>
      <c r="C2" s="152" t="s">
        <v>71</v>
      </c>
      <c r="D2" s="152"/>
      <c r="E2" s="152"/>
      <c r="F2" s="152"/>
      <c r="G2" s="148" t="s">
        <v>0</v>
      </c>
      <c r="H2" s="148"/>
      <c r="I2" s="153" t="s">
        <v>15</v>
      </c>
      <c r="J2" s="153"/>
      <c r="K2" s="153"/>
      <c r="L2" s="14" t="s">
        <v>74</v>
      </c>
      <c r="M2" s="15"/>
    </row>
    <row r="3" spans="1:35">
      <c r="A3" s="12">
        <v>1</v>
      </c>
      <c r="B3" s="148" t="s">
        <v>72</v>
      </c>
      <c r="C3" s="148"/>
      <c r="D3" s="148"/>
      <c r="E3" s="148"/>
      <c r="F3" s="148"/>
      <c r="G3" s="148"/>
      <c r="H3" s="148"/>
      <c r="I3" s="148"/>
      <c r="J3" s="149">
        <v>57800</v>
      </c>
      <c r="K3" s="149"/>
      <c r="L3" s="12"/>
      <c r="M3" s="12"/>
    </row>
    <row r="4" spans="1:35">
      <c r="A4" s="12">
        <v>2</v>
      </c>
      <c r="B4" s="148" t="s">
        <v>73</v>
      </c>
      <c r="C4" s="148"/>
      <c r="D4" s="148"/>
      <c r="E4" s="148"/>
      <c r="F4" s="148"/>
      <c r="G4" s="148"/>
      <c r="H4" s="148"/>
      <c r="I4" s="148"/>
      <c r="J4" s="149">
        <v>21000</v>
      </c>
      <c r="K4" s="149"/>
      <c r="L4" s="12"/>
      <c r="M4" s="12"/>
    </row>
  </sheetData>
  <mergeCells count="10">
    <mergeCell ref="B3:I3"/>
    <mergeCell ref="J3:K3"/>
    <mergeCell ref="B4:I4"/>
    <mergeCell ref="J4:K4"/>
    <mergeCell ref="C1:M1"/>
    <mergeCell ref="A1:B1"/>
    <mergeCell ref="A2:B2"/>
    <mergeCell ref="C2:F2"/>
    <mergeCell ref="G2:H2"/>
    <mergeCell ref="I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36"/>
  <sheetViews>
    <sheetView zoomScale="70" zoomScaleNormal="70" workbookViewId="0">
      <selection activeCell="G3" sqref="G3"/>
    </sheetView>
  </sheetViews>
  <sheetFormatPr defaultRowHeight="22.5"/>
  <cols>
    <col min="1" max="1" width="35.69921875" style="140" customWidth="1"/>
    <col min="2" max="2" width="12.3984375" style="140" customWidth="1"/>
    <col min="3" max="3" width="17.09765625" style="140" customWidth="1"/>
    <col min="4" max="4" width="15.69921875" style="140" customWidth="1"/>
    <col min="5" max="5" width="14.09765625" style="140" customWidth="1"/>
    <col min="6" max="6" width="15.09765625" style="140" customWidth="1"/>
    <col min="7" max="7" width="17.5" style="140" customWidth="1"/>
    <col min="8" max="8" width="18.69921875" style="140" customWidth="1"/>
    <col min="9" max="9" width="8.796875" style="140"/>
    <col min="10" max="10" width="8.09765625" style="140" customWidth="1"/>
    <col min="11" max="11" width="9.796875" style="130" hidden="1" customWidth="1"/>
    <col min="12" max="12" width="8.796875" style="49"/>
    <col min="13" max="13" width="8.796875" style="130"/>
    <col min="14" max="18" width="8.796875" style="49"/>
    <col min="19" max="19" width="5.3984375" style="49" hidden="1" customWidth="1"/>
    <col min="20" max="16384" width="8.796875" style="49"/>
  </cols>
  <sheetData>
    <row r="1" spans="1:19">
      <c r="I1" s="154"/>
    </row>
    <row r="2" spans="1:19" s="50" customFormat="1" ht="21" customHeight="1">
      <c r="A2" s="350" t="s">
        <v>84</v>
      </c>
      <c r="B2" s="351"/>
      <c r="C2" s="354" t="s">
        <v>85</v>
      </c>
      <c r="D2" s="355"/>
      <c r="E2" s="356"/>
      <c r="F2" s="349" t="s">
        <v>0</v>
      </c>
      <c r="G2" s="57" t="s">
        <v>74</v>
      </c>
      <c r="H2" s="140"/>
      <c r="I2" s="154"/>
      <c r="J2" s="140"/>
      <c r="K2" s="131" t="s">
        <v>25</v>
      </c>
      <c r="M2" s="131"/>
    </row>
    <row r="3" spans="1:19" s="54" customFormat="1" ht="43.5" customHeight="1">
      <c r="A3" s="352" t="s">
        <v>137</v>
      </c>
      <c r="B3" s="353"/>
      <c r="C3" s="357" t="s">
        <v>138</v>
      </c>
      <c r="D3" s="358"/>
      <c r="E3" s="359"/>
      <c r="F3" s="51" t="s">
        <v>139</v>
      </c>
      <c r="G3" s="52"/>
      <c r="H3" s="53"/>
      <c r="I3" s="53"/>
      <c r="J3" s="53"/>
      <c r="K3" s="132" t="s">
        <v>26</v>
      </c>
      <c r="M3" s="132"/>
    </row>
    <row r="4" spans="1:19" ht="27" hidden="1">
      <c r="A4" s="133" t="s">
        <v>93</v>
      </c>
      <c r="B4" s="133"/>
      <c r="C4" s="60" t="s">
        <v>87</v>
      </c>
      <c r="K4" s="131" t="s">
        <v>27</v>
      </c>
    </row>
    <row r="5" spans="1:19" ht="27.75" customHeight="1" thickBot="1">
      <c r="A5" s="155" t="s">
        <v>104</v>
      </c>
      <c r="B5" s="156"/>
      <c r="C5" s="157"/>
      <c r="D5" s="61">
        <v>10</v>
      </c>
      <c r="K5" s="131" t="s">
        <v>29</v>
      </c>
    </row>
    <row r="6" spans="1:19" s="71" customFormat="1" ht="145.5" customHeight="1">
      <c r="A6" s="134"/>
      <c r="B6" s="69" t="s">
        <v>88</v>
      </c>
      <c r="C6" s="112" t="s">
        <v>123</v>
      </c>
      <c r="D6" s="112" t="s">
        <v>124</v>
      </c>
      <c r="E6" s="70" t="s">
        <v>89</v>
      </c>
      <c r="F6" s="70" t="s">
        <v>90</v>
      </c>
      <c r="G6" s="308" t="s">
        <v>136</v>
      </c>
      <c r="H6" s="309"/>
      <c r="I6" s="134"/>
      <c r="J6" s="134"/>
      <c r="K6" s="135" t="s">
        <v>30</v>
      </c>
      <c r="M6" s="136"/>
      <c r="S6" s="99">
        <v>30</v>
      </c>
    </row>
    <row r="7" spans="1:19" ht="27" customHeight="1" thickBot="1">
      <c r="A7" s="55"/>
      <c r="B7" s="58">
        <v>42736</v>
      </c>
      <c r="C7" s="120"/>
      <c r="D7" s="318"/>
      <c r="E7" s="56">
        <v>3</v>
      </c>
      <c r="F7" s="80">
        <v>4</v>
      </c>
      <c r="G7" s="313" t="s">
        <v>129</v>
      </c>
      <c r="H7" s="314" t="s">
        <v>130</v>
      </c>
      <c r="I7" s="55"/>
      <c r="J7" s="55"/>
      <c r="K7" s="131" t="s">
        <v>31</v>
      </c>
      <c r="S7" s="100">
        <v>40</v>
      </c>
    </row>
    <row r="8" spans="1:19" ht="32.25" customHeight="1">
      <c r="A8" s="55"/>
      <c r="B8" s="58">
        <v>42767</v>
      </c>
      <c r="C8" s="120"/>
      <c r="D8" s="318"/>
      <c r="E8" s="56">
        <v>4</v>
      </c>
      <c r="F8" s="80">
        <v>5</v>
      </c>
      <c r="G8" s="302" t="s">
        <v>128</v>
      </c>
      <c r="H8" s="303"/>
      <c r="I8" s="55"/>
      <c r="J8" s="55"/>
      <c r="K8" s="131" t="s">
        <v>32</v>
      </c>
    </row>
    <row r="9" spans="1:19" ht="24.75">
      <c r="A9" s="55"/>
      <c r="B9" s="58">
        <v>42795</v>
      </c>
      <c r="C9" s="120"/>
      <c r="D9" s="318"/>
      <c r="E9" s="56">
        <v>5</v>
      </c>
      <c r="F9" s="80">
        <v>6</v>
      </c>
      <c r="G9" s="304"/>
      <c r="H9" s="305"/>
      <c r="I9" s="55"/>
      <c r="J9" s="55"/>
      <c r="K9" s="131" t="s">
        <v>33</v>
      </c>
    </row>
    <row r="10" spans="1:19" ht="24.75" customHeight="1">
      <c r="A10" s="55"/>
      <c r="B10" s="58">
        <v>42826</v>
      </c>
      <c r="C10" s="120"/>
      <c r="D10" s="318"/>
      <c r="E10" s="56">
        <v>6</v>
      </c>
      <c r="F10" s="80">
        <v>7</v>
      </c>
      <c r="G10" s="304"/>
      <c r="H10" s="305"/>
      <c r="I10" s="55"/>
      <c r="J10" s="55"/>
      <c r="K10" s="131" t="s">
        <v>10</v>
      </c>
    </row>
    <row r="11" spans="1:19" ht="27.75" thickBot="1">
      <c r="A11" s="55"/>
      <c r="B11" s="58">
        <v>42856</v>
      </c>
      <c r="C11" s="120"/>
      <c r="D11" s="318"/>
      <c r="E11" s="56">
        <v>7</v>
      </c>
      <c r="F11" s="80">
        <v>8</v>
      </c>
      <c r="G11" s="315" t="s">
        <v>129</v>
      </c>
      <c r="H11" s="316" t="s">
        <v>130</v>
      </c>
      <c r="I11" s="55"/>
      <c r="J11" s="55"/>
      <c r="K11" s="131" t="s">
        <v>34</v>
      </c>
    </row>
    <row r="12" spans="1:19" ht="24.75">
      <c r="A12" s="310"/>
      <c r="B12" s="58">
        <v>42887</v>
      </c>
      <c r="C12" s="120"/>
      <c r="D12" s="318"/>
      <c r="E12" s="56">
        <v>8</v>
      </c>
      <c r="F12" s="80">
        <v>9</v>
      </c>
      <c r="G12" s="302" t="s">
        <v>131</v>
      </c>
      <c r="H12" s="303"/>
      <c r="I12" s="55"/>
      <c r="J12" s="55"/>
      <c r="K12" s="131" t="s">
        <v>35</v>
      </c>
    </row>
    <row r="13" spans="1:19" ht="24.75">
      <c r="A13" s="55"/>
      <c r="B13" s="58">
        <v>42917</v>
      </c>
      <c r="C13" s="120"/>
      <c r="D13" s="318"/>
      <c r="E13" s="56">
        <v>9</v>
      </c>
      <c r="F13" s="80">
        <v>10</v>
      </c>
      <c r="G13" s="304"/>
      <c r="H13" s="305"/>
      <c r="I13" s="55"/>
      <c r="J13" s="55"/>
      <c r="K13" s="131" t="s">
        <v>11</v>
      </c>
      <c r="L13" s="49" t="s">
        <v>91</v>
      </c>
    </row>
    <row r="14" spans="1:19" ht="24.75">
      <c r="A14" s="55"/>
      <c r="B14" s="58">
        <v>42948</v>
      </c>
      <c r="C14" s="120"/>
      <c r="D14" s="318"/>
      <c r="E14" s="56">
        <v>10</v>
      </c>
      <c r="F14" s="80">
        <v>11</v>
      </c>
      <c r="G14" s="304"/>
      <c r="H14" s="305"/>
      <c r="I14" s="55"/>
      <c r="J14" s="55"/>
      <c r="K14" s="131" t="s">
        <v>36</v>
      </c>
    </row>
    <row r="15" spans="1:19" ht="27.75" thickBot="1">
      <c r="A15" s="55"/>
      <c r="B15" s="59">
        <v>42979</v>
      </c>
      <c r="C15" s="120"/>
      <c r="D15" s="318"/>
      <c r="E15" s="56">
        <v>11</v>
      </c>
      <c r="F15" s="80">
        <v>12</v>
      </c>
      <c r="G15" s="317" t="s">
        <v>129</v>
      </c>
      <c r="H15" s="314" t="s">
        <v>130</v>
      </c>
      <c r="I15" s="55"/>
      <c r="J15" s="55"/>
      <c r="K15" s="131" t="s">
        <v>37</v>
      </c>
    </row>
    <row r="16" spans="1:19" ht="25.5" customHeight="1" thickTop="1">
      <c r="A16" s="311" t="s">
        <v>127</v>
      </c>
      <c r="B16" s="311"/>
      <c r="C16" s="311"/>
      <c r="D16" s="311"/>
      <c r="E16" s="311"/>
      <c r="F16" s="312"/>
      <c r="G16" s="85"/>
      <c r="H16" s="111"/>
      <c r="K16" s="131" t="s">
        <v>40</v>
      </c>
    </row>
    <row r="17" spans="1:11" ht="24.75" customHeight="1">
      <c r="A17" s="311"/>
      <c r="B17" s="311"/>
      <c r="C17" s="311"/>
      <c r="D17" s="311"/>
      <c r="E17" s="311"/>
      <c r="F17" s="312"/>
      <c r="G17" s="85"/>
      <c r="H17" s="111"/>
      <c r="K17" s="131" t="s">
        <v>41</v>
      </c>
    </row>
    <row r="18" spans="1:11">
      <c r="K18" s="131" t="s">
        <v>42</v>
      </c>
    </row>
    <row r="19" spans="1:11">
      <c r="K19" s="131" t="s">
        <v>43</v>
      </c>
    </row>
    <row r="20" spans="1:11">
      <c r="K20" s="131" t="s">
        <v>44</v>
      </c>
    </row>
    <row r="21" spans="1:11">
      <c r="K21" s="131" t="s">
        <v>45</v>
      </c>
    </row>
    <row r="22" spans="1:11">
      <c r="K22" s="131" t="s">
        <v>46</v>
      </c>
    </row>
    <row r="25" spans="1:11" ht="27">
      <c r="K25" s="137" t="s">
        <v>86</v>
      </c>
    </row>
    <row r="26" spans="1:11" ht="27">
      <c r="K26" s="137" t="s">
        <v>87</v>
      </c>
    </row>
    <row r="30" spans="1:11">
      <c r="K30" s="130">
        <v>0</v>
      </c>
    </row>
    <row r="31" spans="1:11">
      <c r="K31" s="130">
        <v>5</v>
      </c>
    </row>
    <row r="32" spans="1:11">
      <c r="K32" s="130">
        <v>10</v>
      </c>
    </row>
    <row r="33" spans="11:11">
      <c r="K33" s="130">
        <v>15</v>
      </c>
    </row>
    <row r="34" spans="11:11">
      <c r="K34" s="130">
        <v>20</v>
      </c>
    </row>
    <row r="35" spans="11:11">
      <c r="K35" s="130">
        <v>25</v>
      </c>
    </row>
    <row r="36" spans="11:11">
      <c r="K36" s="130">
        <v>30</v>
      </c>
    </row>
  </sheetData>
  <sheetProtection password="CF93" sheet="1" objects="1" scenarios="1" formatColumns="0" formatRows="0"/>
  <mergeCells count="10">
    <mergeCell ref="A3:B3"/>
    <mergeCell ref="C2:E2"/>
    <mergeCell ref="C3:E3"/>
    <mergeCell ref="I1:I2"/>
    <mergeCell ref="A5:C5"/>
    <mergeCell ref="G6:H6"/>
    <mergeCell ref="A16:F17"/>
    <mergeCell ref="G8:H10"/>
    <mergeCell ref="G12:H14"/>
    <mergeCell ref="A2:B2"/>
  </mergeCells>
  <dataValidations count="3">
    <dataValidation type="list" allowBlank="1" showInputMessage="1" showErrorMessage="1" sqref="G3">
      <formula1>levels</formula1>
    </dataValidation>
    <dataValidation type="list" allowBlank="1" showInputMessage="1" showErrorMessage="1" sqref="C4">
      <formula1>YES</formula1>
    </dataValidation>
    <dataValidation type="list" allowBlank="1" showInputMessage="1" showErrorMessage="1" sqref="D5">
      <formula1>tax</formula1>
    </dataValidation>
  </dataValidations>
  <hyperlinks>
    <hyperlink ref="G7" location="GPF!AF8" display="GPF SHEET"/>
    <hyperlink ref="G11" location="GPF!S41" display="GPF SHEET"/>
    <hyperlink ref="G15" location="GPF!S44" display="GPF SHEET"/>
    <hyperlink ref="H7" location="ECPF!AF8" display="ECPF SHEET"/>
    <hyperlink ref="H11" location="ECPF!S42" display="ECPF SHEET"/>
    <hyperlink ref="H15" location="ECPF!S46" display="ECPF SHEET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3"/>
  <sheetViews>
    <sheetView topLeftCell="A10" zoomScale="80" zoomScaleNormal="80" workbookViewId="0">
      <selection sqref="A1:X24"/>
    </sheetView>
  </sheetViews>
  <sheetFormatPr defaultRowHeight="18.75"/>
  <cols>
    <col min="1" max="1" width="5.09765625" style="3" customWidth="1"/>
    <col min="2" max="2" width="8.796875" style="3" customWidth="1"/>
    <col min="3" max="3" width="8.3984375" style="3" customWidth="1"/>
    <col min="4" max="4" width="6.5" style="3" customWidth="1"/>
    <col min="5" max="5" width="4.19921875" style="3" customWidth="1"/>
    <col min="6" max="6" width="5.69921875" style="3" customWidth="1"/>
    <col min="7" max="8" width="7.5" style="3" customWidth="1"/>
    <col min="9" max="9" width="7.19921875" style="3" customWidth="1"/>
    <col min="10" max="10" width="4.3984375" style="3" customWidth="1"/>
    <col min="11" max="11" width="5.69921875" style="3" customWidth="1"/>
    <col min="12" max="13" width="7.59765625" style="3" customWidth="1"/>
    <col min="14" max="14" width="7.09765625" style="3" customWidth="1"/>
    <col min="15" max="15" width="4.19921875" style="3" customWidth="1"/>
    <col min="16" max="16" width="5.69921875" style="3" customWidth="1"/>
    <col min="17" max="17" width="8.3984375" style="3" customWidth="1"/>
    <col min="18" max="18" width="7.09765625" style="3" customWidth="1"/>
    <col min="19" max="19" width="7.5" style="3" customWidth="1"/>
    <col min="20" max="20" width="6.69921875" style="3" customWidth="1"/>
    <col min="21" max="21" width="9.59765625" style="3" customWidth="1"/>
    <col min="22" max="22" width="9.19921875" style="3" customWidth="1"/>
    <col min="23" max="23" width="11.3984375" style="3" customWidth="1"/>
    <col min="24" max="24" width="10" style="3" customWidth="1"/>
    <col min="25" max="25" width="0" style="3" hidden="1" customWidth="1"/>
    <col min="26" max="26" width="8.796875" style="3" hidden="1" customWidth="1"/>
    <col min="27" max="16384" width="8.796875" style="3"/>
  </cols>
  <sheetData>
    <row r="1" spans="1:26" ht="26.25">
      <c r="A1" s="167" t="str">
        <f>('BASIC DETAIL'!A3)</f>
        <v>JK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</row>
    <row r="2" spans="1:26" ht="26.25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6" s="9" customFormat="1" ht="27.75" customHeight="1">
      <c r="A3" s="166" t="s">
        <v>82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6" s="9" customFormat="1" ht="24" customHeight="1">
      <c r="A4" s="179" t="s">
        <v>64</v>
      </c>
      <c r="B4" s="180"/>
      <c r="C4" s="172" t="str">
        <f>('BASIC DETAIL'!C3)</f>
        <v>KK</v>
      </c>
      <c r="D4" s="172"/>
      <c r="E4" s="172"/>
      <c r="F4" s="172"/>
      <c r="G4" s="173"/>
      <c r="H4" s="179" t="s">
        <v>65</v>
      </c>
      <c r="I4" s="180"/>
      <c r="J4" s="172" t="str">
        <f>('BASIC DETAIL'!F3)</f>
        <v>LL</v>
      </c>
      <c r="K4" s="172"/>
      <c r="L4" s="173"/>
      <c r="M4" s="169"/>
      <c r="N4" s="178"/>
      <c r="O4" s="178"/>
      <c r="P4" s="170"/>
      <c r="Q4" s="174" t="s">
        <v>75</v>
      </c>
      <c r="R4" s="175"/>
      <c r="S4" s="175"/>
      <c r="T4" s="176">
        <f>('BASIC DETAIL'!G3)</f>
        <v>0</v>
      </c>
      <c r="U4" s="176"/>
      <c r="V4" s="177"/>
      <c r="W4" s="169"/>
      <c r="X4" s="170"/>
      <c r="Z4" s="9" t="str">
        <f>('BASIC DETAIL'!C4)</f>
        <v>NO</v>
      </c>
    </row>
    <row r="5" spans="1:26" s="16" customFormat="1" ht="29.25" customHeight="1">
      <c r="A5" s="159" t="s">
        <v>47</v>
      </c>
      <c r="B5" s="159" t="s">
        <v>48</v>
      </c>
      <c r="C5" s="171" t="s">
        <v>54</v>
      </c>
      <c r="D5" s="171"/>
      <c r="E5" s="171"/>
      <c r="F5" s="171"/>
      <c r="G5" s="171"/>
      <c r="H5" s="171" t="s">
        <v>55</v>
      </c>
      <c r="I5" s="171"/>
      <c r="J5" s="171"/>
      <c r="K5" s="171"/>
      <c r="L5" s="171"/>
      <c r="M5" s="171" t="s">
        <v>56</v>
      </c>
      <c r="N5" s="171"/>
      <c r="O5" s="171"/>
      <c r="P5" s="171"/>
      <c r="Q5" s="171"/>
      <c r="R5" s="162" t="s">
        <v>76</v>
      </c>
      <c r="S5" s="163"/>
      <c r="T5" s="163"/>
      <c r="U5" s="158" t="s">
        <v>60</v>
      </c>
      <c r="V5" s="158" t="s">
        <v>61</v>
      </c>
      <c r="W5" s="158" t="s">
        <v>62</v>
      </c>
      <c r="X5" s="158" t="s">
        <v>63</v>
      </c>
    </row>
    <row r="6" spans="1:26" s="17" customFormat="1" ht="75.75" customHeight="1">
      <c r="A6" s="159"/>
      <c r="B6" s="159"/>
      <c r="C6" s="62" t="s">
        <v>49</v>
      </c>
      <c r="D6" s="62" t="s">
        <v>50</v>
      </c>
      <c r="E6" s="62" t="s">
        <v>51</v>
      </c>
      <c r="F6" s="62" t="s">
        <v>53</v>
      </c>
      <c r="G6" s="62" t="s">
        <v>52</v>
      </c>
      <c r="H6" s="62" t="s">
        <v>49</v>
      </c>
      <c r="I6" s="62" t="s">
        <v>50</v>
      </c>
      <c r="J6" s="62" t="s">
        <v>51</v>
      </c>
      <c r="K6" s="62" t="s">
        <v>53</v>
      </c>
      <c r="L6" s="62" t="s">
        <v>52</v>
      </c>
      <c r="M6" s="62" t="s">
        <v>49</v>
      </c>
      <c r="N6" s="62" t="s">
        <v>50</v>
      </c>
      <c r="O6" s="62" t="s">
        <v>51</v>
      </c>
      <c r="P6" s="62" t="s">
        <v>53</v>
      </c>
      <c r="Q6" s="62" t="s">
        <v>52</v>
      </c>
      <c r="R6" s="24" t="s">
        <v>59</v>
      </c>
      <c r="S6" s="25" t="str">
        <f>IF('BASIC DETAIL'!C4="yes","EcpenF","GPF")</f>
        <v>GPF</v>
      </c>
      <c r="T6" s="26" t="s">
        <v>92</v>
      </c>
      <c r="U6" s="158"/>
      <c r="V6" s="158"/>
      <c r="W6" s="158"/>
      <c r="X6" s="158"/>
      <c r="Z6" s="17">
        <f>('BASIC DETAIL'!D5)</f>
        <v>10</v>
      </c>
    </row>
    <row r="7" spans="1:26" s="8" customFormat="1" ht="19.5">
      <c r="A7" s="28">
        <v>1</v>
      </c>
      <c r="B7" s="29">
        <v>42736</v>
      </c>
      <c r="C7" s="67">
        <f>('BASIC DETAIL'!E7)</f>
        <v>3</v>
      </c>
      <c r="D7" s="31">
        <f>ROUND(C7*4/100,0)</f>
        <v>0</v>
      </c>
      <c r="E7" s="31">
        <v>0</v>
      </c>
      <c r="F7" s="31">
        <v>0</v>
      </c>
      <c r="G7" s="31">
        <f>SUM(C7:F7)</f>
        <v>3</v>
      </c>
      <c r="H7" s="67">
        <f>('BASIC DETAIL'!F7)</f>
        <v>4</v>
      </c>
      <c r="I7" s="31">
        <f>ROUND(H7*136/100,0)</f>
        <v>5</v>
      </c>
      <c r="J7" s="31">
        <v>0</v>
      </c>
      <c r="K7" s="31">
        <v>0</v>
      </c>
      <c r="L7" s="31">
        <f>SUM(H7:K7)</f>
        <v>9</v>
      </c>
      <c r="M7" s="31">
        <f>SUM(C7-H7)</f>
        <v>-1</v>
      </c>
      <c r="N7" s="31">
        <f t="shared" ref="N7:Q7" si="0">SUM(D7-I7)</f>
        <v>-5</v>
      </c>
      <c r="O7" s="31">
        <f t="shared" si="0"/>
        <v>0</v>
      </c>
      <c r="P7" s="31">
        <f t="shared" si="0"/>
        <v>0</v>
      </c>
      <c r="Q7" s="31">
        <f t="shared" si="0"/>
        <v>-6</v>
      </c>
      <c r="R7" s="43">
        <f>ROUND(Q7*Z6%,0)</f>
        <v>-1</v>
      </c>
      <c r="S7" s="44">
        <f>IF(C7="","",IF(Z$4="YES",(ROUND(Q7*10%,0)),Y7))</f>
        <v>-5</v>
      </c>
      <c r="T7" s="44">
        <v>0</v>
      </c>
      <c r="U7" s="27">
        <f>SUM(R7:T7)</f>
        <v>-6</v>
      </c>
      <c r="V7" s="27">
        <f>SUM(Q7-U7)</f>
        <v>0</v>
      </c>
      <c r="W7" s="13"/>
      <c r="X7" s="13"/>
      <c r="Y7" s="8">
        <f>(Q7-R7)</f>
        <v>-5</v>
      </c>
    </row>
    <row r="8" spans="1:26" s="8" customFormat="1" ht="19.5">
      <c r="A8" s="28">
        <v>2</v>
      </c>
      <c r="B8" s="29">
        <v>42767</v>
      </c>
      <c r="C8" s="67">
        <f>('BASIC DETAIL'!E8)</f>
        <v>4</v>
      </c>
      <c r="D8" s="31">
        <f t="shared" ref="D8:D12" si="1">ROUND(C8*4/100,0)</f>
        <v>0</v>
      </c>
      <c r="E8" s="31">
        <v>0</v>
      </c>
      <c r="F8" s="31">
        <v>0</v>
      </c>
      <c r="G8" s="31">
        <f t="shared" ref="G8:G16" si="2">SUM(C8:F8)</f>
        <v>4</v>
      </c>
      <c r="H8" s="67">
        <f>('BASIC DETAIL'!F8)</f>
        <v>5</v>
      </c>
      <c r="I8" s="31">
        <f t="shared" ref="I8:I12" si="3">ROUND(H8*136/100,0)</f>
        <v>7</v>
      </c>
      <c r="J8" s="31">
        <v>0</v>
      </c>
      <c r="K8" s="31">
        <v>0</v>
      </c>
      <c r="L8" s="31">
        <f t="shared" ref="L8:L16" si="4">SUM(H8:K8)</f>
        <v>12</v>
      </c>
      <c r="M8" s="31">
        <f t="shared" ref="M8:M16" si="5">SUM(C8-H8)</f>
        <v>-1</v>
      </c>
      <c r="N8" s="31">
        <f t="shared" ref="N8:N16" si="6">SUM(D8-I8)</f>
        <v>-7</v>
      </c>
      <c r="O8" s="31">
        <f t="shared" ref="O8:O16" si="7">SUM(E8-J8)</f>
        <v>0</v>
      </c>
      <c r="P8" s="31">
        <f t="shared" ref="P8:P16" si="8">SUM(F8-K8)</f>
        <v>0</v>
      </c>
      <c r="Q8" s="31">
        <f t="shared" ref="Q8:Q16" si="9">SUM(G8-L8)</f>
        <v>-8</v>
      </c>
      <c r="R8" s="43">
        <f>ROUND(Q8*Z6%,0)</f>
        <v>-1</v>
      </c>
      <c r="S8" s="44">
        <f t="shared" ref="S8:S16" si="10">IF(C8="","",IF(Z$4="YES",(ROUND(Q8*10%,0)),Y8))</f>
        <v>-7</v>
      </c>
      <c r="T8" s="44">
        <v>0</v>
      </c>
      <c r="U8" s="27">
        <f t="shared" ref="U8:U16" si="11">SUM(R8:T8)</f>
        <v>-8</v>
      </c>
      <c r="V8" s="27">
        <f t="shared" ref="V8:V16" si="12">SUM(Q8-U8)</f>
        <v>0</v>
      </c>
      <c r="W8" s="13"/>
      <c r="X8" s="13"/>
      <c r="Y8" s="8">
        <f t="shared" ref="Y8:Y17" si="13">(Q8-R8)</f>
        <v>-7</v>
      </c>
    </row>
    <row r="9" spans="1:26" s="8" customFormat="1" ht="19.5">
      <c r="A9" s="28">
        <v>3</v>
      </c>
      <c r="B9" s="29">
        <v>42795</v>
      </c>
      <c r="C9" s="67">
        <f>('BASIC DETAIL'!E9)</f>
        <v>5</v>
      </c>
      <c r="D9" s="31">
        <f t="shared" si="1"/>
        <v>0</v>
      </c>
      <c r="E9" s="31">
        <v>0</v>
      </c>
      <c r="F9" s="31">
        <v>0</v>
      </c>
      <c r="G9" s="31">
        <f t="shared" si="2"/>
        <v>5</v>
      </c>
      <c r="H9" s="67">
        <f>('BASIC DETAIL'!F9)</f>
        <v>6</v>
      </c>
      <c r="I9" s="31">
        <f t="shared" si="3"/>
        <v>8</v>
      </c>
      <c r="J9" s="31">
        <v>0</v>
      </c>
      <c r="K9" s="31">
        <v>0</v>
      </c>
      <c r="L9" s="31">
        <f t="shared" si="4"/>
        <v>14</v>
      </c>
      <c r="M9" s="31">
        <f t="shared" si="5"/>
        <v>-1</v>
      </c>
      <c r="N9" s="31">
        <f t="shared" si="6"/>
        <v>-8</v>
      </c>
      <c r="O9" s="31">
        <f t="shared" si="7"/>
        <v>0</v>
      </c>
      <c r="P9" s="31">
        <f t="shared" si="8"/>
        <v>0</v>
      </c>
      <c r="Q9" s="31">
        <f t="shared" si="9"/>
        <v>-9</v>
      </c>
      <c r="R9" s="43">
        <f>ROUND(Q9*Z6%,0)</f>
        <v>-1</v>
      </c>
      <c r="S9" s="44">
        <f t="shared" si="10"/>
        <v>-8</v>
      </c>
      <c r="T9" s="44">
        <v>0</v>
      </c>
      <c r="U9" s="27">
        <f t="shared" si="11"/>
        <v>-9</v>
      </c>
      <c r="V9" s="27">
        <f t="shared" si="12"/>
        <v>0</v>
      </c>
      <c r="W9" s="13"/>
      <c r="X9" s="13"/>
      <c r="Y9" s="8">
        <f t="shared" si="13"/>
        <v>-8</v>
      </c>
    </row>
    <row r="10" spans="1:26" s="8" customFormat="1" ht="19.5">
      <c r="A10" s="28">
        <v>4</v>
      </c>
      <c r="B10" s="29">
        <v>42826</v>
      </c>
      <c r="C10" s="67">
        <f>('BASIC DETAIL'!E10)</f>
        <v>6</v>
      </c>
      <c r="D10" s="31">
        <f t="shared" si="1"/>
        <v>0</v>
      </c>
      <c r="E10" s="31">
        <v>0</v>
      </c>
      <c r="F10" s="31">
        <v>0</v>
      </c>
      <c r="G10" s="31">
        <f t="shared" si="2"/>
        <v>6</v>
      </c>
      <c r="H10" s="67">
        <f>('BASIC DETAIL'!F10)</f>
        <v>7</v>
      </c>
      <c r="I10" s="31">
        <f t="shared" si="3"/>
        <v>10</v>
      </c>
      <c r="J10" s="31">
        <v>0</v>
      </c>
      <c r="K10" s="31">
        <v>0</v>
      </c>
      <c r="L10" s="31">
        <f t="shared" si="4"/>
        <v>17</v>
      </c>
      <c r="M10" s="31">
        <f t="shared" si="5"/>
        <v>-1</v>
      </c>
      <c r="N10" s="31">
        <f t="shared" si="6"/>
        <v>-10</v>
      </c>
      <c r="O10" s="31">
        <f t="shared" si="7"/>
        <v>0</v>
      </c>
      <c r="P10" s="31">
        <f t="shared" si="8"/>
        <v>0</v>
      </c>
      <c r="Q10" s="31">
        <f t="shared" si="9"/>
        <v>-11</v>
      </c>
      <c r="R10" s="43">
        <f>ROUND(Q10*Z6%,0)</f>
        <v>-1</v>
      </c>
      <c r="S10" s="44">
        <f t="shared" si="10"/>
        <v>-10</v>
      </c>
      <c r="T10" s="44">
        <v>0</v>
      </c>
      <c r="U10" s="27">
        <f t="shared" si="11"/>
        <v>-11</v>
      </c>
      <c r="V10" s="27">
        <f t="shared" si="12"/>
        <v>0</v>
      </c>
      <c r="W10" s="13"/>
      <c r="X10" s="13"/>
      <c r="Y10" s="8">
        <f t="shared" si="13"/>
        <v>-10</v>
      </c>
    </row>
    <row r="11" spans="1:26" s="8" customFormat="1" ht="19.5">
      <c r="A11" s="28">
        <v>5</v>
      </c>
      <c r="B11" s="29">
        <v>42856</v>
      </c>
      <c r="C11" s="67">
        <f>('BASIC DETAIL'!E11)</f>
        <v>7</v>
      </c>
      <c r="D11" s="31">
        <f t="shared" si="1"/>
        <v>0</v>
      </c>
      <c r="E11" s="31">
        <v>0</v>
      </c>
      <c r="F11" s="31">
        <v>0</v>
      </c>
      <c r="G11" s="31">
        <f t="shared" si="2"/>
        <v>7</v>
      </c>
      <c r="H11" s="67">
        <f>('BASIC DETAIL'!F11)</f>
        <v>8</v>
      </c>
      <c r="I11" s="31">
        <f t="shared" si="3"/>
        <v>11</v>
      </c>
      <c r="J11" s="31">
        <v>0</v>
      </c>
      <c r="K11" s="31">
        <v>0</v>
      </c>
      <c r="L11" s="31">
        <f t="shared" si="4"/>
        <v>19</v>
      </c>
      <c r="M11" s="31">
        <f t="shared" si="5"/>
        <v>-1</v>
      </c>
      <c r="N11" s="31">
        <f t="shared" si="6"/>
        <v>-11</v>
      </c>
      <c r="O11" s="31">
        <f t="shared" si="7"/>
        <v>0</v>
      </c>
      <c r="P11" s="31">
        <f t="shared" si="8"/>
        <v>0</v>
      </c>
      <c r="Q11" s="31">
        <f t="shared" si="9"/>
        <v>-12</v>
      </c>
      <c r="R11" s="43">
        <f>ROUND(Q11*Z6%,0)</f>
        <v>-1</v>
      </c>
      <c r="S11" s="44">
        <f t="shared" si="10"/>
        <v>-11</v>
      </c>
      <c r="T11" s="44">
        <v>0</v>
      </c>
      <c r="U11" s="27">
        <f t="shared" si="11"/>
        <v>-12</v>
      </c>
      <c r="V11" s="27">
        <f t="shared" si="12"/>
        <v>0</v>
      </c>
      <c r="W11" s="13"/>
      <c r="X11" s="13"/>
      <c r="Y11" s="8">
        <f t="shared" si="13"/>
        <v>-11</v>
      </c>
    </row>
    <row r="12" spans="1:26" s="8" customFormat="1" ht="19.5">
      <c r="A12" s="28">
        <v>6</v>
      </c>
      <c r="B12" s="29">
        <v>42887</v>
      </c>
      <c r="C12" s="67">
        <f>('BASIC DETAIL'!E12)</f>
        <v>8</v>
      </c>
      <c r="D12" s="31">
        <f t="shared" si="1"/>
        <v>0</v>
      </c>
      <c r="E12" s="31">
        <v>0</v>
      </c>
      <c r="F12" s="31">
        <v>0</v>
      </c>
      <c r="G12" s="31">
        <f t="shared" si="2"/>
        <v>8</v>
      </c>
      <c r="H12" s="67">
        <f>('BASIC DETAIL'!F12)</f>
        <v>9</v>
      </c>
      <c r="I12" s="31">
        <f t="shared" si="3"/>
        <v>12</v>
      </c>
      <c r="J12" s="31">
        <v>0</v>
      </c>
      <c r="K12" s="31">
        <v>0</v>
      </c>
      <c r="L12" s="31">
        <f t="shared" si="4"/>
        <v>21</v>
      </c>
      <c r="M12" s="31">
        <f t="shared" si="5"/>
        <v>-1</v>
      </c>
      <c r="N12" s="31">
        <f t="shared" si="6"/>
        <v>-12</v>
      </c>
      <c r="O12" s="31">
        <f t="shared" si="7"/>
        <v>0</v>
      </c>
      <c r="P12" s="31">
        <f t="shared" si="8"/>
        <v>0</v>
      </c>
      <c r="Q12" s="31">
        <f t="shared" si="9"/>
        <v>-13</v>
      </c>
      <c r="R12" s="43">
        <f>ROUND(Q12*Z6%,0)</f>
        <v>-1</v>
      </c>
      <c r="S12" s="44">
        <f t="shared" si="10"/>
        <v>-12</v>
      </c>
      <c r="T12" s="44">
        <v>0</v>
      </c>
      <c r="U12" s="27">
        <f t="shared" si="11"/>
        <v>-13</v>
      </c>
      <c r="V12" s="27">
        <f t="shared" si="12"/>
        <v>0</v>
      </c>
      <c r="W12" s="13"/>
      <c r="X12" s="13"/>
      <c r="Y12" s="8">
        <f t="shared" si="13"/>
        <v>-12</v>
      </c>
    </row>
    <row r="13" spans="1:26" s="8" customFormat="1" ht="19.5">
      <c r="A13" s="28">
        <v>7</v>
      </c>
      <c r="B13" s="29">
        <v>42917</v>
      </c>
      <c r="C13" s="67">
        <f>('BASIC DETAIL'!E13)</f>
        <v>9</v>
      </c>
      <c r="D13" s="31">
        <f>ROUND(C13*5/100,0)</f>
        <v>0</v>
      </c>
      <c r="E13" s="31">
        <v>0</v>
      </c>
      <c r="F13" s="31">
        <v>0</v>
      </c>
      <c r="G13" s="31">
        <f t="shared" si="2"/>
        <v>9</v>
      </c>
      <c r="H13" s="67">
        <f>('BASIC DETAIL'!F13)</f>
        <v>10</v>
      </c>
      <c r="I13" s="31">
        <f>ROUND(H13*139/100,0)</f>
        <v>14</v>
      </c>
      <c r="J13" s="31">
        <v>0</v>
      </c>
      <c r="K13" s="31">
        <v>0</v>
      </c>
      <c r="L13" s="31">
        <f t="shared" si="4"/>
        <v>24</v>
      </c>
      <c r="M13" s="31">
        <f t="shared" si="5"/>
        <v>-1</v>
      </c>
      <c r="N13" s="31">
        <f t="shared" si="6"/>
        <v>-14</v>
      </c>
      <c r="O13" s="31">
        <f t="shared" si="7"/>
        <v>0</v>
      </c>
      <c r="P13" s="31">
        <f t="shared" si="8"/>
        <v>0</v>
      </c>
      <c r="Q13" s="31">
        <f t="shared" si="9"/>
        <v>-15</v>
      </c>
      <c r="R13" s="43">
        <f>ROUND(Q13*Z6%,0)</f>
        <v>-2</v>
      </c>
      <c r="S13" s="44">
        <f t="shared" si="10"/>
        <v>-13</v>
      </c>
      <c r="T13" s="44">
        <v>0</v>
      </c>
      <c r="U13" s="27">
        <f t="shared" si="11"/>
        <v>-15</v>
      </c>
      <c r="V13" s="27">
        <f t="shared" si="12"/>
        <v>0</v>
      </c>
      <c r="W13" s="13"/>
      <c r="X13" s="13"/>
      <c r="Y13" s="8">
        <f t="shared" si="13"/>
        <v>-13</v>
      </c>
    </row>
    <row r="14" spans="1:26" s="8" customFormat="1" ht="19.5">
      <c r="A14" s="28">
        <v>8</v>
      </c>
      <c r="B14" s="29">
        <v>42948</v>
      </c>
      <c r="C14" s="67">
        <f>('BASIC DETAIL'!E14)</f>
        <v>10</v>
      </c>
      <c r="D14" s="31">
        <f t="shared" ref="D14:D15" si="14">ROUND(C14*5/100,0)</f>
        <v>1</v>
      </c>
      <c r="E14" s="31">
        <v>0</v>
      </c>
      <c r="F14" s="31">
        <v>0</v>
      </c>
      <c r="G14" s="31">
        <f t="shared" si="2"/>
        <v>11</v>
      </c>
      <c r="H14" s="67">
        <f>('BASIC DETAIL'!F14)</f>
        <v>11</v>
      </c>
      <c r="I14" s="31">
        <f t="shared" ref="I14:I15" si="15">ROUND(H14*139/100,0)</f>
        <v>15</v>
      </c>
      <c r="J14" s="31">
        <v>0</v>
      </c>
      <c r="K14" s="31">
        <v>0</v>
      </c>
      <c r="L14" s="31">
        <f t="shared" si="4"/>
        <v>26</v>
      </c>
      <c r="M14" s="31">
        <f t="shared" si="5"/>
        <v>-1</v>
      </c>
      <c r="N14" s="31">
        <f t="shared" si="6"/>
        <v>-14</v>
      </c>
      <c r="O14" s="31">
        <f t="shared" si="7"/>
        <v>0</v>
      </c>
      <c r="P14" s="31">
        <f t="shared" si="8"/>
        <v>0</v>
      </c>
      <c r="Q14" s="31">
        <f t="shared" si="9"/>
        <v>-15</v>
      </c>
      <c r="R14" s="43">
        <f>ROUND(Q14*Z6%,0)</f>
        <v>-2</v>
      </c>
      <c r="S14" s="44">
        <f t="shared" si="10"/>
        <v>-13</v>
      </c>
      <c r="T14" s="44">
        <v>0</v>
      </c>
      <c r="U14" s="27">
        <f t="shared" si="11"/>
        <v>-15</v>
      </c>
      <c r="V14" s="27">
        <f t="shared" si="12"/>
        <v>0</v>
      </c>
      <c r="W14" s="13"/>
      <c r="X14" s="13"/>
      <c r="Y14" s="8">
        <f t="shared" si="13"/>
        <v>-13</v>
      </c>
    </row>
    <row r="15" spans="1:26" s="8" customFormat="1" ht="19.5">
      <c r="A15" s="28">
        <v>9</v>
      </c>
      <c r="B15" s="29">
        <v>42979</v>
      </c>
      <c r="C15" s="67">
        <f>('BASIC DETAIL'!E15)</f>
        <v>11</v>
      </c>
      <c r="D15" s="31">
        <f t="shared" si="14"/>
        <v>1</v>
      </c>
      <c r="E15" s="31">
        <v>0</v>
      </c>
      <c r="F15" s="31">
        <v>0</v>
      </c>
      <c r="G15" s="31">
        <f t="shared" si="2"/>
        <v>12</v>
      </c>
      <c r="H15" s="67">
        <f>('BASIC DETAIL'!F15)</f>
        <v>12</v>
      </c>
      <c r="I15" s="31">
        <f t="shared" si="15"/>
        <v>17</v>
      </c>
      <c r="J15" s="31">
        <v>0</v>
      </c>
      <c r="K15" s="31">
        <v>0</v>
      </c>
      <c r="L15" s="31">
        <f t="shared" si="4"/>
        <v>29</v>
      </c>
      <c r="M15" s="31">
        <f t="shared" si="5"/>
        <v>-1</v>
      </c>
      <c r="N15" s="31">
        <f t="shared" si="6"/>
        <v>-16</v>
      </c>
      <c r="O15" s="31">
        <f t="shared" si="7"/>
        <v>0</v>
      </c>
      <c r="P15" s="31">
        <f t="shared" si="8"/>
        <v>0</v>
      </c>
      <c r="Q15" s="31">
        <f t="shared" si="9"/>
        <v>-17</v>
      </c>
      <c r="R15" s="43">
        <f>ROUND(Q15*Z6%,0)</f>
        <v>-2</v>
      </c>
      <c r="S15" s="44">
        <f t="shared" si="10"/>
        <v>-15</v>
      </c>
      <c r="T15" s="44">
        <v>0</v>
      </c>
      <c r="U15" s="27">
        <f t="shared" si="11"/>
        <v>-17</v>
      </c>
      <c r="V15" s="27">
        <f t="shared" si="12"/>
        <v>0</v>
      </c>
      <c r="W15" s="13"/>
      <c r="X15" s="13"/>
      <c r="Y15" s="8">
        <f t="shared" si="13"/>
        <v>-15</v>
      </c>
    </row>
    <row r="16" spans="1:26" s="8" customFormat="1" ht="19.5">
      <c r="A16" s="28">
        <v>10</v>
      </c>
      <c r="B16" s="29" t="s">
        <v>69</v>
      </c>
      <c r="C16" s="74">
        <v>0</v>
      </c>
      <c r="D16" s="74">
        <v>0</v>
      </c>
      <c r="E16" s="75">
        <v>0</v>
      </c>
      <c r="F16" s="75">
        <v>0</v>
      </c>
      <c r="G16" s="31">
        <f t="shared" si="2"/>
        <v>0</v>
      </c>
      <c r="H16" s="74">
        <v>0</v>
      </c>
      <c r="I16" s="74">
        <v>0</v>
      </c>
      <c r="J16" s="75">
        <v>0</v>
      </c>
      <c r="K16" s="75">
        <v>0</v>
      </c>
      <c r="L16" s="31">
        <f t="shared" si="4"/>
        <v>0</v>
      </c>
      <c r="M16" s="31">
        <f t="shared" si="5"/>
        <v>0</v>
      </c>
      <c r="N16" s="31">
        <f t="shared" si="6"/>
        <v>0</v>
      </c>
      <c r="O16" s="31">
        <f t="shared" si="7"/>
        <v>0</v>
      </c>
      <c r="P16" s="31">
        <f t="shared" si="8"/>
        <v>0</v>
      </c>
      <c r="Q16" s="31">
        <f t="shared" si="9"/>
        <v>0</v>
      </c>
      <c r="R16" s="43">
        <f>ROUND(Q16*Z6%,0)</f>
        <v>0</v>
      </c>
      <c r="S16" s="44">
        <f t="shared" si="10"/>
        <v>0</v>
      </c>
      <c r="T16" s="44">
        <v>0</v>
      </c>
      <c r="U16" s="27">
        <f t="shared" si="11"/>
        <v>0</v>
      </c>
      <c r="V16" s="27">
        <f t="shared" si="12"/>
        <v>0</v>
      </c>
      <c r="W16" s="66"/>
      <c r="X16" s="13"/>
      <c r="Y16" s="8">
        <f t="shared" si="13"/>
        <v>0</v>
      </c>
    </row>
    <row r="17" spans="1:25" s="35" customFormat="1" ht="80.25" customHeight="1">
      <c r="A17" s="165" t="s">
        <v>52</v>
      </c>
      <c r="B17" s="165"/>
      <c r="C17" s="32">
        <f>SUM(C7:C16)</f>
        <v>63</v>
      </c>
      <c r="D17" s="32">
        <f t="shared" ref="D17:V17" si="16">SUM(D7:D16)</f>
        <v>2</v>
      </c>
      <c r="E17" s="32">
        <f t="shared" si="16"/>
        <v>0</v>
      </c>
      <c r="F17" s="32">
        <f t="shared" si="16"/>
        <v>0</v>
      </c>
      <c r="G17" s="32">
        <f t="shared" si="16"/>
        <v>65</v>
      </c>
      <c r="H17" s="32">
        <f t="shared" si="16"/>
        <v>72</v>
      </c>
      <c r="I17" s="32">
        <f t="shared" si="16"/>
        <v>99</v>
      </c>
      <c r="J17" s="32">
        <f t="shared" si="16"/>
        <v>0</v>
      </c>
      <c r="K17" s="32">
        <f t="shared" si="16"/>
        <v>0</v>
      </c>
      <c r="L17" s="32">
        <f t="shared" si="16"/>
        <v>171</v>
      </c>
      <c r="M17" s="32">
        <f t="shared" si="16"/>
        <v>-9</v>
      </c>
      <c r="N17" s="32">
        <f t="shared" si="16"/>
        <v>-97</v>
      </c>
      <c r="O17" s="32">
        <f t="shared" si="16"/>
        <v>0</v>
      </c>
      <c r="P17" s="32">
        <f t="shared" si="16"/>
        <v>0</v>
      </c>
      <c r="Q17" s="32">
        <f t="shared" si="16"/>
        <v>-106</v>
      </c>
      <c r="R17" s="32">
        <f t="shared" si="16"/>
        <v>-12</v>
      </c>
      <c r="S17" s="32">
        <f t="shared" si="16"/>
        <v>-94</v>
      </c>
      <c r="T17" s="32">
        <f t="shared" si="16"/>
        <v>0</v>
      </c>
      <c r="U17" s="32">
        <f t="shared" si="16"/>
        <v>-106</v>
      </c>
      <c r="V17" s="33">
        <f t="shared" si="16"/>
        <v>0</v>
      </c>
      <c r="W17" s="45"/>
      <c r="X17" s="45"/>
      <c r="Y17" s="8">
        <f t="shared" si="13"/>
        <v>-94</v>
      </c>
    </row>
    <row r="18" spans="1:25" s="19" customFormat="1" ht="42" customHeight="1">
      <c r="A18" s="18" t="s">
        <v>9</v>
      </c>
      <c r="B18" s="164" t="s">
        <v>67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</row>
    <row r="19" spans="1:25" s="19" customFormat="1" ht="26.25" customHeight="1">
      <c r="A19" s="20"/>
      <c r="B19" s="164" t="s">
        <v>68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</row>
    <row r="20" spans="1:25" s="19" customFormat="1" ht="23.25">
      <c r="A20" s="20"/>
      <c r="B20" s="63"/>
      <c r="C20" s="161" t="s">
        <v>77</v>
      </c>
      <c r="D20" s="161"/>
      <c r="E20" s="161"/>
      <c r="F20" s="161"/>
      <c r="G20" s="161"/>
      <c r="H20" s="161"/>
      <c r="I20" s="160">
        <f>ROUND(Q17*30/100,0)</f>
        <v>-32</v>
      </c>
      <c r="J20" s="160"/>
      <c r="K20" s="160"/>
      <c r="L20" s="160"/>
      <c r="M20" s="161"/>
      <c r="N20" s="161"/>
      <c r="O20" s="161"/>
      <c r="P20" s="161"/>
      <c r="Q20" s="63"/>
      <c r="R20" s="63"/>
      <c r="S20" s="63"/>
      <c r="T20" s="63"/>
      <c r="U20" s="63"/>
      <c r="V20" s="63"/>
      <c r="W20" s="63"/>
      <c r="X20" s="63"/>
    </row>
    <row r="21" spans="1:25" s="19" customFormat="1" ht="23.25">
      <c r="A21" s="20"/>
      <c r="B21" s="63"/>
      <c r="C21" s="161" t="s">
        <v>78</v>
      </c>
      <c r="D21" s="161"/>
      <c r="E21" s="161"/>
      <c r="F21" s="161"/>
      <c r="G21" s="161"/>
      <c r="H21" s="161"/>
      <c r="I21" s="160">
        <f>ROUND(Q17*30/100,0)</f>
        <v>-32</v>
      </c>
      <c r="J21" s="160"/>
      <c r="K21" s="160"/>
      <c r="L21" s="160"/>
      <c r="M21" s="161"/>
      <c r="N21" s="161"/>
      <c r="O21" s="161"/>
      <c r="P21" s="161"/>
      <c r="Q21" s="63"/>
      <c r="R21" s="63"/>
      <c r="S21" s="63"/>
      <c r="T21" s="63"/>
      <c r="U21" s="63"/>
      <c r="V21" s="63"/>
      <c r="W21" s="63"/>
      <c r="X21" s="63"/>
    </row>
    <row r="22" spans="1:25" s="19" customFormat="1" ht="23.25">
      <c r="A22" s="20"/>
      <c r="B22" s="63"/>
      <c r="C22" s="161" t="s">
        <v>79</v>
      </c>
      <c r="D22" s="161"/>
      <c r="E22" s="161"/>
      <c r="F22" s="161"/>
      <c r="G22" s="161"/>
      <c r="H22" s="161"/>
      <c r="I22" s="160">
        <f>SUM(Q17-I20-I21)</f>
        <v>-42</v>
      </c>
      <c r="J22" s="160"/>
      <c r="K22" s="160"/>
      <c r="L22" s="160"/>
      <c r="M22" s="161"/>
      <c r="N22" s="161"/>
      <c r="O22" s="161"/>
      <c r="P22" s="161"/>
      <c r="Q22" s="63"/>
      <c r="R22" s="63"/>
      <c r="S22" s="63"/>
      <c r="T22" s="63"/>
      <c r="U22" s="63"/>
      <c r="V22" s="63"/>
      <c r="W22" s="63"/>
      <c r="X22" s="63"/>
    </row>
    <row r="23" spans="1:25" s="19" customFormat="1" ht="23.25" customHeight="1">
      <c r="A23" s="20"/>
      <c r="B23" s="164" t="s">
        <v>81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</row>
    <row r="24" spans="1:25" s="19" customFormat="1" ht="23.25">
      <c r="A24" s="20"/>
      <c r="B24" s="164" t="s">
        <v>66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1:25" s="19" customFormat="1" ht="23.25">
      <c r="A25" s="20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47"/>
      <c r="R25" s="47"/>
      <c r="S25" s="47"/>
      <c r="T25" s="47"/>
      <c r="U25" s="47"/>
      <c r="V25" s="47"/>
      <c r="W25" s="47"/>
      <c r="X25" s="47"/>
    </row>
    <row r="26" spans="1:25" s="19" customFormat="1" ht="23.25">
      <c r="A26" s="20"/>
      <c r="B26" s="20"/>
      <c r="C26" s="20"/>
      <c r="D26" s="20"/>
      <c r="E26" s="20"/>
      <c r="F26" s="20"/>
      <c r="G26" s="20"/>
      <c r="H26" s="20"/>
      <c r="I26" s="68"/>
      <c r="J26" s="68"/>
      <c r="K26" s="68"/>
      <c r="L26" s="183"/>
      <c r="M26" s="183"/>
      <c r="N26" s="65"/>
      <c r="O26" s="20"/>
      <c r="P26" s="47"/>
      <c r="Q26" s="47"/>
      <c r="R26" s="47"/>
      <c r="S26" s="47"/>
      <c r="T26" s="47"/>
      <c r="U26" s="47"/>
      <c r="V26" s="47"/>
      <c r="W26" s="47"/>
      <c r="X26" s="47"/>
    </row>
    <row r="27" spans="1:25" s="19" customFormat="1" ht="23.25">
      <c r="A27" s="20"/>
      <c r="B27" s="20" t="s">
        <v>2</v>
      </c>
      <c r="C27" s="184"/>
      <c r="D27" s="184"/>
      <c r="E27" s="184"/>
      <c r="F27" s="184"/>
      <c r="G27" s="184"/>
      <c r="H27" s="184"/>
      <c r="I27" s="20" t="s">
        <v>3</v>
      </c>
      <c r="J27" s="183"/>
      <c r="K27" s="183"/>
      <c r="L27" s="183"/>
      <c r="M27" s="183"/>
      <c r="N27" s="65"/>
      <c r="O27" s="20"/>
      <c r="P27" s="47"/>
      <c r="Q27" s="47"/>
      <c r="R27" s="47"/>
      <c r="S27" s="47"/>
      <c r="T27" s="47"/>
      <c r="U27" s="47"/>
      <c r="V27" s="47"/>
      <c r="W27" s="47"/>
      <c r="X27" s="47"/>
    </row>
    <row r="28" spans="1:25" s="19" customFormat="1" ht="23.25">
      <c r="A28" s="20"/>
      <c r="B28" s="182" t="s">
        <v>4</v>
      </c>
      <c r="C28" s="182"/>
      <c r="D28" s="182"/>
      <c r="E28" s="182"/>
      <c r="F28" s="182"/>
      <c r="G28" s="182"/>
      <c r="H28" s="182"/>
      <c r="I28" s="182"/>
      <c r="J28" s="64"/>
      <c r="K28" s="64"/>
      <c r="L28" s="64"/>
      <c r="M28" s="64"/>
      <c r="N28" s="64"/>
      <c r="O28" s="20"/>
      <c r="P28" s="47"/>
      <c r="Q28" s="47"/>
      <c r="R28" s="47"/>
      <c r="S28" s="47"/>
      <c r="T28" s="47"/>
      <c r="U28" s="47"/>
      <c r="V28" s="47"/>
      <c r="W28" s="47"/>
      <c r="X28" s="47"/>
    </row>
    <row r="29" spans="1:25" s="19" customFormat="1" ht="23.25">
      <c r="A29" s="36">
        <v>1</v>
      </c>
      <c r="B29" s="185" t="s">
        <v>6</v>
      </c>
      <c r="C29" s="185"/>
      <c r="D29" s="185"/>
      <c r="E29" s="185"/>
      <c r="F29" s="185"/>
      <c r="G29" s="185"/>
      <c r="H29" s="185"/>
      <c r="I29" s="20"/>
      <c r="J29" s="20"/>
      <c r="K29" s="20"/>
      <c r="L29" s="20"/>
      <c r="M29" s="20"/>
      <c r="N29" s="20"/>
      <c r="O29" s="20"/>
      <c r="P29" s="47"/>
      <c r="Q29" s="47"/>
      <c r="R29" s="47"/>
      <c r="S29" s="47"/>
      <c r="T29" s="47"/>
      <c r="U29" s="47"/>
      <c r="V29" s="47"/>
      <c r="W29" s="47"/>
      <c r="X29" s="47"/>
    </row>
    <row r="30" spans="1:25" s="19" customFormat="1" ht="23.25">
      <c r="A30" s="65">
        <v>2</v>
      </c>
      <c r="B30" s="184" t="s">
        <v>7</v>
      </c>
      <c r="C30" s="184"/>
      <c r="D30" s="184"/>
      <c r="E30" s="184"/>
      <c r="F30" s="184"/>
      <c r="G30" s="184"/>
      <c r="H30" s="184"/>
      <c r="I30" s="20"/>
      <c r="J30" s="20"/>
      <c r="K30" s="20"/>
      <c r="L30" s="20"/>
      <c r="M30" s="20"/>
      <c r="N30" s="20"/>
      <c r="O30" s="20"/>
      <c r="P30" s="47"/>
      <c r="Q30" s="47"/>
      <c r="R30" s="47"/>
      <c r="S30" s="47"/>
      <c r="T30" s="47"/>
      <c r="U30" s="47"/>
      <c r="V30" s="47"/>
      <c r="W30" s="47"/>
      <c r="X30" s="47"/>
    </row>
    <row r="31" spans="1:25" s="19" customFormat="1" ht="23.25">
      <c r="A31" s="36">
        <v>3</v>
      </c>
      <c r="B31" s="23" t="s">
        <v>5</v>
      </c>
      <c r="C31" s="20"/>
      <c r="D31" s="20"/>
      <c r="E31" s="20"/>
      <c r="F31" s="20"/>
      <c r="G31" s="20"/>
      <c r="H31" s="20"/>
      <c r="I31" s="183"/>
      <c r="J31" s="183"/>
      <c r="K31" s="183"/>
      <c r="L31" s="183"/>
      <c r="M31" s="183"/>
      <c r="N31" s="183"/>
      <c r="O31" s="183"/>
      <c r="P31" s="47"/>
      <c r="Q31" s="47"/>
      <c r="R31" s="47"/>
      <c r="S31" s="47"/>
      <c r="T31" s="47"/>
      <c r="U31" s="47"/>
      <c r="V31" s="47"/>
      <c r="W31" s="47"/>
      <c r="X31" s="47"/>
    </row>
    <row r="32" spans="1:25">
      <c r="A32" s="4"/>
      <c r="B32" s="1"/>
      <c r="C32" s="1"/>
      <c r="D32" s="1"/>
      <c r="E32" s="1"/>
      <c r="F32" s="1"/>
      <c r="G32" s="1"/>
      <c r="H32" s="1"/>
      <c r="I32" s="5"/>
      <c r="J32" s="5"/>
      <c r="K32" s="5"/>
      <c r="L32" s="181"/>
      <c r="M32" s="181"/>
      <c r="N32" s="7"/>
      <c r="O32" s="1"/>
    </row>
    <row r="33" spans="2: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sheetProtection formatColumns="0" formatRows="0"/>
  <mergeCells count="43">
    <mergeCell ref="L32:M32"/>
    <mergeCell ref="B28:I28"/>
    <mergeCell ref="L26:M26"/>
    <mergeCell ref="I31:O31"/>
    <mergeCell ref="C27:H27"/>
    <mergeCell ref="B29:H29"/>
    <mergeCell ref="B30:H30"/>
    <mergeCell ref="J27:M27"/>
    <mergeCell ref="A3:X3"/>
    <mergeCell ref="A1:X1"/>
    <mergeCell ref="A2:X2"/>
    <mergeCell ref="W4:X4"/>
    <mergeCell ref="U5:U6"/>
    <mergeCell ref="C5:G5"/>
    <mergeCell ref="H5:L5"/>
    <mergeCell ref="M5:Q5"/>
    <mergeCell ref="J4:L4"/>
    <mergeCell ref="Q4:S4"/>
    <mergeCell ref="T4:V4"/>
    <mergeCell ref="M4:P4"/>
    <mergeCell ref="A4:B4"/>
    <mergeCell ref="C4:G4"/>
    <mergeCell ref="H4:I4"/>
    <mergeCell ref="A5:A6"/>
    <mergeCell ref="B24:X24"/>
    <mergeCell ref="C22:H22"/>
    <mergeCell ref="I22:L22"/>
    <mergeCell ref="M22:P22"/>
    <mergeCell ref="C20:H20"/>
    <mergeCell ref="I20:L20"/>
    <mergeCell ref="M20:P20"/>
    <mergeCell ref="C21:H21"/>
    <mergeCell ref="B23:X23"/>
    <mergeCell ref="V5:V6"/>
    <mergeCell ref="W5:W6"/>
    <mergeCell ref="X5:X6"/>
    <mergeCell ref="B5:B6"/>
    <mergeCell ref="I21:L21"/>
    <mergeCell ref="M21:P21"/>
    <mergeCell ref="R5:T5"/>
    <mergeCell ref="B18:X18"/>
    <mergeCell ref="B19:X19"/>
    <mergeCell ref="A17:B17"/>
  </mergeCells>
  <pageMargins left="0.39" right="0.23" top="0.68" bottom="0.32" header="0.3" footer="0.3"/>
  <pageSetup paperSize="9" scale="6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E3" sqref="E3:E26"/>
    </sheetView>
  </sheetViews>
  <sheetFormatPr defaultRowHeight="18.75"/>
  <cols>
    <col min="3" max="3" width="12.796875" customWidth="1"/>
  </cols>
  <sheetData>
    <row r="1" spans="1:5">
      <c r="A1" s="2" t="s">
        <v>16</v>
      </c>
      <c r="C1" t="s">
        <v>21</v>
      </c>
      <c r="D1">
        <v>1700</v>
      </c>
    </row>
    <row r="2" spans="1:5">
      <c r="A2" s="2" t="s">
        <v>13</v>
      </c>
      <c r="C2" t="s">
        <v>22</v>
      </c>
      <c r="D2">
        <v>1750</v>
      </c>
    </row>
    <row r="3" spans="1:5">
      <c r="A3" s="2" t="s">
        <v>14</v>
      </c>
      <c r="C3" t="s">
        <v>23</v>
      </c>
      <c r="D3">
        <v>1900</v>
      </c>
      <c r="E3" t="s">
        <v>25</v>
      </c>
    </row>
    <row r="4" spans="1:5">
      <c r="A4" s="2" t="s">
        <v>15</v>
      </c>
      <c r="C4" t="s">
        <v>24</v>
      </c>
      <c r="D4">
        <v>2000</v>
      </c>
      <c r="E4" t="s">
        <v>26</v>
      </c>
    </row>
    <row r="5" spans="1:5">
      <c r="A5" s="2" t="s">
        <v>1</v>
      </c>
      <c r="D5">
        <v>2400</v>
      </c>
      <c r="E5" t="s">
        <v>27</v>
      </c>
    </row>
    <row r="6" spans="1:5">
      <c r="A6" s="2" t="s">
        <v>17</v>
      </c>
      <c r="D6">
        <v>2800</v>
      </c>
      <c r="E6" t="s">
        <v>28</v>
      </c>
    </row>
    <row r="7" spans="1:5">
      <c r="A7" s="2" t="s">
        <v>18</v>
      </c>
      <c r="D7">
        <v>3600</v>
      </c>
      <c r="E7" t="s">
        <v>29</v>
      </c>
    </row>
    <row r="8" spans="1:5">
      <c r="A8" s="2" t="s">
        <v>19</v>
      </c>
      <c r="D8">
        <v>4200</v>
      </c>
      <c r="E8" t="s">
        <v>30</v>
      </c>
    </row>
    <row r="9" spans="1:5">
      <c r="A9" s="2" t="s">
        <v>20</v>
      </c>
      <c r="D9">
        <v>4800</v>
      </c>
      <c r="E9" t="s">
        <v>31</v>
      </c>
    </row>
    <row r="10" spans="1:5">
      <c r="A10" s="2"/>
      <c r="D10">
        <v>5400</v>
      </c>
      <c r="E10" t="s">
        <v>32</v>
      </c>
    </row>
    <row r="11" spans="1:5">
      <c r="A11" s="2"/>
      <c r="D11">
        <v>6000</v>
      </c>
      <c r="E11" t="s">
        <v>33</v>
      </c>
    </row>
    <row r="12" spans="1:5">
      <c r="A12" s="2"/>
      <c r="D12">
        <v>6600</v>
      </c>
      <c r="E12" t="s">
        <v>10</v>
      </c>
    </row>
    <row r="13" spans="1:5">
      <c r="A13" s="2"/>
      <c r="D13">
        <v>6800</v>
      </c>
      <c r="E13" t="s">
        <v>34</v>
      </c>
    </row>
    <row r="14" spans="1:5">
      <c r="A14" s="2"/>
      <c r="D14">
        <v>7200</v>
      </c>
      <c r="E14" t="s">
        <v>35</v>
      </c>
    </row>
    <row r="15" spans="1:5">
      <c r="D15">
        <v>7600</v>
      </c>
      <c r="E15" t="s">
        <v>11</v>
      </c>
    </row>
    <row r="16" spans="1:5">
      <c r="D16">
        <v>8200</v>
      </c>
      <c r="E16" t="s">
        <v>36</v>
      </c>
    </row>
    <row r="17" spans="4:5">
      <c r="D17">
        <v>8700</v>
      </c>
      <c r="E17" t="s">
        <v>37</v>
      </c>
    </row>
    <row r="18" spans="4:5">
      <c r="D18">
        <v>8900</v>
      </c>
      <c r="E18" t="s">
        <v>38</v>
      </c>
    </row>
    <row r="19" spans="4:5">
      <c r="D19">
        <v>9500</v>
      </c>
      <c r="E19" t="s">
        <v>39</v>
      </c>
    </row>
    <row r="20" spans="4:5">
      <c r="D20">
        <v>10000</v>
      </c>
      <c r="E20" t="s">
        <v>40</v>
      </c>
    </row>
    <row r="21" spans="4:5">
      <c r="E21" t="s">
        <v>41</v>
      </c>
    </row>
    <row r="22" spans="4:5">
      <c r="E22" t="s">
        <v>42</v>
      </c>
    </row>
    <row r="23" spans="4:5">
      <c r="E23" t="s">
        <v>43</v>
      </c>
    </row>
    <row r="24" spans="4:5">
      <c r="E24" t="s">
        <v>44</v>
      </c>
    </row>
    <row r="25" spans="4:5">
      <c r="E25" t="s">
        <v>45</v>
      </c>
    </row>
    <row r="26" spans="4:5">
      <c r="E26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3"/>
  <sheetViews>
    <sheetView zoomScale="80" zoomScaleNormal="80" workbookViewId="0">
      <selection activeCell="S6" sqref="S6"/>
    </sheetView>
  </sheetViews>
  <sheetFormatPr defaultRowHeight="18.75"/>
  <cols>
    <col min="1" max="1" width="4.19921875" customWidth="1"/>
    <col min="3" max="3" width="8.09765625" customWidth="1"/>
    <col min="4" max="4" width="6.796875" customWidth="1"/>
    <col min="5" max="5" width="4.796875" customWidth="1"/>
    <col min="6" max="6" width="6.09765625" customWidth="1"/>
    <col min="7" max="7" width="8.5" customWidth="1"/>
    <col min="8" max="8" width="7.59765625" customWidth="1"/>
    <col min="9" max="9" width="7" customWidth="1"/>
    <col min="10" max="10" width="4.3984375" customWidth="1"/>
    <col min="11" max="12" width="7.19921875" customWidth="1"/>
    <col min="13" max="13" width="8.09765625" customWidth="1"/>
    <col min="14" max="14" width="6.796875" customWidth="1"/>
    <col min="15" max="15" width="4.5" customWidth="1"/>
    <col min="16" max="16" width="6" customWidth="1"/>
    <col min="17" max="17" width="6.5" customWidth="1"/>
    <col min="18" max="18" width="6.296875" customWidth="1"/>
    <col min="19" max="19" width="5.796875" customWidth="1"/>
    <col min="20" max="20" width="6.796875" customWidth="1"/>
    <col min="23" max="23" width="11.5" customWidth="1"/>
    <col min="24" max="24" width="13.19921875" customWidth="1"/>
  </cols>
  <sheetData>
    <row r="1" spans="1:24" ht="26.25">
      <c r="A1" s="188" t="str">
        <f>('BASIC DETAIL'!A3)</f>
        <v>JK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</row>
    <row r="2" spans="1:24" ht="26.25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1:24" ht="42.75" customHeight="1">
      <c r="A3" s="166" t="s">
        <v>82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</row>
    <row r="4" spans="1:24" ht="23.25">
      <c r="A4" s="179" t="s">
        <v>64</v>
      </c>
      <c r="B4" s="180"/>
      <c r="C4" s="189" t="str">
        <f>('BASIC DETAIL'!C3)</f>
        <v>KK</v>
      </c>
      <c r="D4" s="189"/>
      <c r="E4" s="189"/>
      <c r="F4" s="189"/>
      <c r="G4" s="190"/>
      <c r="H4" s="179" t="s">
        <v>65</v>
      </c>
      <c r="I4" s="180"/>
      <c r="J4" s="189" t="str">
        <f>('BASIC DETAIL'!F3)</f>
        <v>LL</v>
      </c>
      <c r="K4" s="189"/>
      <c r="L4" s="190"/>
      <c r="M4" s="191"/>
      <c r="N4" s="192"/>
      <c r="O4" s="192"/>
      <c r="P4" s="193"/>
      <c r="Q4" s="174" t="s">
        <v>75</v>
      </c>
      <c r="R4" s="175"/>
      <c r="S4" s="175"/>
      <c r="T4" s="194">
        <f>('BASIC DETAIL'!G3)</f>
        <v>0</v>
      </c>
      <c r="U4" s="194"/>
      <c r="V4" s="195"/>
      <c r="W4" s="191"/>
      <c r="X4" s="193"/>
    </row>
    <row r="5" spans="1:24" ht="23.25">
      <c r="A5" s="159" t="s">
        <v>47</v>
      </c>
      <c r="B5" s="159" t="s">
        <v>48</v>
      </c>
      <c r="C5" s="171" t="s">
        <v>54</v>
      </c>
      <c r="D5" s="171"/>
      <c r="E5" s="171"/>
      <c r="F5" s="171"/>
      <c r="G5" s="171"/>
      <c r="H5" s="171" t="s">
        <v>55</v>
      </c>
      <c r="I5" s="171"/>
      <c r="J5" s="171"/>
      <c r="K5" s="171"/>
      <c r="L5" s="171"/>
      <c r="M5" s="171" t="s">
        <v>56</v>
      </c>
      <c r="N5" s="171"/>
      <c r="O5" s="171"/>
      <c r="P5" s="171"/>
      <c r="Q5" s="171"/>
      <c r="R5" s="162" t="s">
        <v>76</v>
      </c>
      <c r="S5" s="163"/>
      <c r="T5" s="163"/>
      <c r="U5" s="158" t="s">
        <v>60</v>
      </c>
      <c r="V5" s="158" t="s">
        <v>61</v>
      </c>
      <c r="W5" s="158" t="s">
        <v>62</v>
      </c>
      <c r="X5" s="158" t="s">
        <v>63</v>
      </c>
    </row>
    <row r="6" spans="1:24" ht="58.5" customHeight="1">
      <c r="A6" s="159"/>
      <c r="B6" s="159"/>
      <c r="C6" s="38" t="s">
        <v>49</v>
      </c>
      <c r="D6" s="38" t="s">
        <v>50</v>
      </c>
      <c r="E6" s="38" t="s">
        <v>51</v>
      </c>
      <c r="F6" s="38" t="s">
        <v>53</v>
      </c>
      <c r="G6" s="38" t="s">
        <v>52</v>
      </c>
      <c r="H6" s="38" t="s">
        <v>49</v>
      </c>
      <c r="I6" s="38" t="s">
        <v>50</v>
      </c>
      <c r="J6" s="38" t="s">
        <v>51</v>
      </c>
      <c r="K6" s="38" t="s">
        <v>53</v>
      </c>
      <c r="L6" s="38" t="s">
        <v>52</v>
      </c>
      <c r="M6" s="38" t="s">
        <v>49</v>
      </c>
      <c r="N6" s="38" t="s">
        <v>50</v>
      </c>
      <c r="O6" s="38" t="s">
        <v>51</v>
      </c>
      <c r="P6" s="38" t="s">
        <v>53</v>
      </c>
      <c r="Q6" s="38" t="s">
        <v>52</v>
      </c>
      <c r="R6" s="24" t="s">
        <v>59</v>
      </c>
      <c r="S6" s="25" t="s">
        <v>57</v>
      </c>
      <c r="T6" s="26" t="s">
        <v>58</v>
      </c>
      <c r="U6" s="158"/>
      <c r="V6" s="158"/>
      <c r="W6" s="158"/>
      <c r="X6" s="158"/>
    </row>
    <row r="7" spans="1:24" ht="19.5">
      <c r="A7" s="28">
        <v>1</v>
      </c>
      <c r="B7" s="29">
        <v>42736</v>
      </c>
      <c r="C7" s="48">
        <f>('BASIC DETAIL'!E7)</f>
        <v>3</v>
      </c>
      <c r="D7" s="31">
        <f>ROUND(C7*4%,0)</f>
        <v>0</v>
      </c>
      <c r="E7" s="31">
        <v>0</v>
      </c>
      <c r="F7" s="31">
        <v>0</v>
      </c>
      <c r="G7" s="31">
        <f>SUM(C7:F7)</f>
        <v>3</v>
      </c>
      <c r="H7" s="48">
        <f>('BASIC DETAIL'!F7)</f>
        <v>4</v>
      </c>
      <c r="I7" s="31">
        <f>ROUND(H7*136%,0)</f>
        <v>5</v>
      </c>
      <c r="J7" s="31">
        <v>0</v>
      </c>
      <c r="K7" s="31">
        <v>0</v>
      </c>
      <c r="L7" s="31">
        <f>SUM(H7:K7)</f>
        <v>9</v>
      </c>
      <c r="M7" s="31">
        <f>SUM(C7-H7)</f>
        <v>-1</v>
      </c>
      <c r="N7" s="31">
        <f t="shared" ref="N7:Q7" si="0">SUM(D7-I7)</f>
        <v>-5</v>
      </c>
      <c r="O7" s="31">
        <f t="shared" si="0"/>
        <v>0</v>
      </c>
      <c r="P7" s="31">
        <f t="shared" si="0"/>
        <v>0</v>
      </c>
      <c r="Q7" s="31">
        <f t="shared" si="0"/>
        <v>-6</v>
      </c>
      <c r="R7" s="43">
        <f>ROUND(Q7*10%,0)</f>
        <v>-1</v>
      </c>
      <c r="S7" s="44">
        <v>0</v>
      </c>
      <c r="T7" s="44">
        <f>ROUND(Q7*10%,0)</f>
        <v>-1</v>
      </c>
      <c r="U7" s="27">
        <f>SUM(R7:T7)</f>
        <v>-2</v>
      </c>
      <c r="V7" s="27">
        <f>SUM(Q7-U7)</f>
        <v>-4</v>
      </c>
      <c r="W7" s="13"/>
      <c r="X7" s="13"/>
    </row>
    <row r="8" spans="1:24" ht="19.5">
      <c r="A8" s="28">
        <v>2</v>
      </c>
      <c r="B8" s="29">
        <v>42767</v>
      </c>
      <c r="C8" s="48">
        <f>('BASIC DETAIL'!E8)</f>
        <v>4</v>
      </c>
      <c r="D8" s="31">
        <f t="shared" ref="D8:D12" si="1">ROUND(C8*4%,0)</f>
        <v>0</v>
      </c>
      <c r="E8" s="31">
        <v>0</v>
      </c>
      <c r="F8" s="31">
        <v>0</v>
      </c>
      <c r="G8" s="31">
        <f t="shared" ref="G8:G16" si="2">SUM(C8:F8)</f>
        <v>4</v>
      </c>
      <c r="H8" s="48">
        <f>('BASIC DETAIL'!F8)</f>
        <v>5</v>
      </c>
      <c r="I8" s="31">
        <f t="shared" ref="I8:I12" si="3">ROUND(H8*136%,0)</f>
        <v>7</v>
      </c>
      <c r="J8" s="31">
        <v>0</v>
      </c>
      <c r="K8" s="31">
        <v>0</v>
      </c>
      <c r="L8" s="31">
        <f t="shared" ref="L8:L16" si="4">SUM(H8:K8)</f>
        <v>12</v>
      </c>
      <c r="M8" s="31">
        <f t="shared" ref="M8:M16" si="5">SUM(C8-H8)</f>
        <v>-1</v>
      </c>
      <c r="N8" s="31">
        <f t="shared" ref="N8:N16" si="6">SUM(D8-I8)</f>
        <v>-7</v>
      </c>
      <c r="O8" s="31">
        <f t="shared" ref="O8:O16" si="7">SUM(E8-J8)</f>
        <v>0</v>
      </c>
      <c r="P8" s="31">
        <f t="shared" ref="P8:P16" si="8">SUM(F8-K8)</f>
        <v>0</v>
      </c>
      <c r="Q8" s="31">
        <f t="shared" ref="Q8:Q16" si="9">SUM(G8-L8)</f>
        <v>-8</v>
      </c>
      <c r="R8" s="43">
        <f t="shared" ref="R8:R16" si="10">ROUND(Q8*10%,0)</f>
        <v>-1</v>
      </c>
      <c r="S8" s="44">
        <v>0</v>
      </c>
      <c r="T8" s="44">
        <f t="shared" ref="T8:T16" si="11">ROUND(Q8*10%,0)</f>
        <v>-1</v>
      </c>
      <c r="U8" s="27">
        <f t="shared" ref="U8:U16" si="12">SUM(R8:T8)</f>
        <v>-2</v>
      </c>
      <c r="V8" s="27">
        <f t="shared" ref="V8:V16" si="13">SUM(Q8-U8)</f>
        <v>-6</v>
      </c>
      <c r="W8" s="13"/>
      <c r="X8" s="13"/>
    </row>
    <row r="9" spans="1:24" ht="19.5">
      <c r="A9" s="28">
        <v>3</v>
      </c>
      <c r="B9" s="29">
        <v>42795</v>
      </c>
      <c r="C9" s="48">
        <f>('BASIC DETAIL'!E9)</f>
        <v>5</v>
      </c>
      <c r="D9" s="31">
        <f t="shared" si="1"/>
        <v>0</v>
      </c>
      <c r="E9" s="31">
        <v>0</v>
      </c>
      <c r="F9" s="31">
        <v>0</v>
      </c>
      <c r="G9" s="31">
        <f t="shared" si="2"/>
        <v>5</v>
      </c>
      <c r="H9" s="48">
        <f>('BASIC DETAIL'!F9)</f>
        <v>6</v>
      </c>
      <c r="I9" s="31">
        <f t="shared" si="3"/>
        <v>8</v>
      </c>
      <c r="J9" s="31">
        <v>0</v>
      </c>
      <c r="K9" s="31">
        <v>0</v>
      </c>
      <c r="L9" s="31">
        <f t="shared" si="4"/>
        <v>14</v>
      </c>
      <c r="M9" s="31">
        <f t="shared" si="5"/>
        <v>-1</v>
      </c>
      <c r="N9" s="31">
        <f t="shared" si="6"/>
        <v>-8</v>
      </c>
      <c r="O9" s="31">
        <f t="shared" si="7"/>
        <v>0</v>
      </c>
      <c r="P9" s="31">
        <f t="shared" si="8"/>
        <v>0</v>
      </c>
      <c r="Q9" s="31">
        <f t="shared" si="9"/>
        <v>-9</v>
      </c>
      <c r="R9" s="43">
        <f t="shared" si="10"/>
        <v>-1</v>
      </c>
      <c r="S9" s="44">
        <v>0</v>
      </c>
      <c r="T9" s="44">
        <f t="shared" si="11"/>
        <v>-1</v>
      </c>
      <c r="U9" s="27">
        <f t="shared" si="12"/>
        <v>-2</v>
      </c>
      <c r="V9" s="27">
        <f t="shared" si="13"/>
        <v>-7</v>
      </c>
      <c r="W9" s="13"/>
      <c r="X9" s="13"/>
    </row>
    <row r="10" spans="1:24" ht="19.5">
      <c r="A10" s="28">
        <v>4</v>
      </c>
      <c r="B10" s="29">
        <v>42826</v>
      </c>
      <c r="C10" s="48">
        <f>('BASIC DETAIL'!E10)</f>
        <v>6</v>
      </c>
      <c r="D10" s="31">
        <f t="shared" si="1"/>
        <v>0</v>
      </c>
      <c r="E10" s="31">
        <v>0</v>
      </c>
      <c r="F10" s="31">
        <v>0</v>
      </c>
      <c r="G10" s="31">
        <f t="shared" si="2"/>
        <v>6</v>
      </c>
      <c r="H10" s="48">
        <f>('BASIC DETAIL'!F10)</f>
        <v>7</v>
      </c>
      <c r="I10" s="31">
        <f t="shared" si="3"/>
        <v>10</v>
      </c>
      <c r="J10" s="31">
        <v>0</v>
      </c>
      <c r="K10" s="31">
        <v>0</v>
      </c>
      <c r="L10" s="31">
        <f t="shared" si="4"/>
        <v>17</v>
      </c>
      <c r="M10" s="31">
        <f t="shared" si="5"/>
        <v>-1</v>
      </c>
      <c r="N10" s="31">
        <f t="shared" si="6"/>
        <v>-10</v>
      </c>
      <c r="O10" s="31">
        <f t="shared" si="7"/>
        <v>0</v>
      </c>
      <c r="P10" s="31">
        <f t="shared" si="8"/>
        <v>0</v>
      </c>
      <c r="Q10" s="31">
        <f t="shared" si="9"/>
        <v>-11</v>
      </c>
      <c r="R10" s="43">
        <f t="shared" si="10"/>
        <v>-1</v>
      </c>
      <c r="S10" s="44">
        <v>0</v>
      </c>
      <c r="T10" s="44">
        <f t="shared" si="11"/>
        <v>-1</v>
      </c>
      <c r="U10" s="27">
        <f t="shared" si="12"/>
        <v>-2</v>
      </c>
      <c r="V10" s="27">
        <f t="shared" si="13"/>
        <v>-9</v>
      </c>
      <c r="W10" s="13"/>
      <c r="X10" s="13"/>
    </row>
    <row r="11" spans="1:24" ht="19.5">
      <c r="A11" s="28">
        <v>5</v>
      </c>
      <c r="B11" s="29">
        <v>42856</v>
      </c>
      <c r="C11" s="48">
        <f>('BASIC DETAIL'!E11)</f>
        <v>7</v>
      </c>
      <c r="D11" s="31">
        <f t="shared" si="1"/>
        <v>0</v>
      </c>
      <c r="E11" s="31">
        <v>0</v>
      </c>
      <c r="F11" s="31">
        <v>0</v>
      </c>
      <c r="G11" s="31">
        <f t="shared" si="2"/>
        <v>7</v>
      </c>
      <c r="H11" s="48">
        <f>('BASIC DETAIL'!F11)</f>
        <v>8</v>
      </c>
      <c r="I11" s="31">
        <f t="shared" si="3"/>
        <v>11</v>
      </c>
      <c r="J11" s="31">
        <v>0</v>
      </c>
      <c r="K11" s="31">
        <v>0</v>
      </c>
      <c r="L11" s="31">
        <f t="shared" si="4"/>
        <v>19</v>
      </c>
      <c r="M11" s="31">
        <f t="shared" si="5"/>
        <v>-1</v>
      </c>
      <c r="N11" s="31">
        <f t="shared" si="6"/>
        <v>-11</v>
      </c>
      <c r="O11" s="31">
        <f t="shared" si="7"/>
        <v>0</v>
      </c>
      <c r="P11" s="31">
        <f t="shared" si="8"/>
        <v>0</v>
      </c>
      <c r="Q11" s="31">
        <f t="shared" si="9"/>
        <v>-12</v>
      </c>
      <c r="R11" s="43">
        <f t="shared" si="10"/>
        <v>-1</v>
      </c>
      <c r="S11" s="44">
        <v>0</v>
      </c>
      <c r="T11" s="44">
        <f t="shared" si="11"/>
        <v>-1</v>
      </c>
      <c r="U11" s="27">
        <f t="shared" si="12"/>
        <v>-2</v>
      </c>
      <c r="V11" s="27">
        <f t="shared" si="13"/>
        <v>-10</v>
      </c>
      <c r="W11" s="13"/>
      <c r="X11" s="13"/>
    </row>
    <row r="12" spans="1:24" ht="19.5">
      <c r="A12" s="28">
        <v>6</v>
      </c>
      <c r="B12" s="29">
        <v>42887</v>
      </c>
      <c r="C12" s="48">
        <f>('BASIC DETAIL'!E12)</f>
        <v>8</v>
      </c>
      <c r="D12" s="31">
        <f t="shared" si="1"/>
        <v>0</v>
      </c>
      <c r="E12" s="31">
        <v>0</v>
      </c>
      <c r="F12" s="31">
        <v>0</v>
      </c>
      <c r="G12" s="31">
        <f t="shared" si="2"/>
        <v>8</v>
      </c>
      <c r="H12" s="48">
        <f>('BASIC DETAIL'!F12)</f>
        <v>9</v>
      </c>
      <c r="I12" s="31">
        <f t="shared" si="3"/>
        <v>12</v>
      </c>
      <c r="J12" s="31">
        <v>0</v>
      </c>
      <c r="K12" s="31">
        <v>0</v>
      </c>
      <c r="L12" s="31">
        <f t="shared" si="4"/>
        <v>21</v>
      </c>
      <c r="M12" s="31">
        <f t="shared" si="5"/>
        <v>-1</v>
      </c>
      <c r="N12" s="31">
        <f t="shared" si="6"/>
        <v>-12</v>
      </c>
      <c r="O12" s="31">
        <f t="shared" si="7"/>
        <v>0</v>
      </c>
      <c r="P12" s="31">
        <f t="shared" si="8"/>
        <v>0</v>
      </c>
      <c r="Q12" s="31">
        <f t="shared" si="9"/>
        <v>-13</v>
      </c>
      <c r="R12" s="43">
        <f t="shared" si="10"/>
        <v>-1</v>
      </c>
      <c r="S12" s="44">
        <v>0</v>
      </c>
      <c r="T12" s="44">
        <f t="shared" si="11"/>
        <v>-1</v>
      </c>
      <c r="U12" s="27">
        <f t="shared" si="12"/>
        <v>-2</v>
      </c>
      <c r="V12" s="27">
        <f t="shared" si="13"/>
        <v>-11</v>
      </c>
      <c r="W12" s="13"/>
      <c r="X12" s="13"/>
    </row>
    <row r="13" spans="1:24" ht="19.5">
      <c r="A13" s="28">
        <v>7</v>
      </c>
      <c r="B13" s="29">
        <v>42917</v>
      </c>
      <c r="C13" s="48">
        <f>('BASIC DETAIL'!E13)</f>
        <v>9</v>
      </c>
      <c r="D13" s="31">
        <f>ROUND(C13*5%,0)</f>
        <v>0</v>
      </c>
      <c r="E13" s="31">
        <v>0</v>
      </c>
      <c r="F13" s="31">
        <v>0</v>
      </c>
      <c r="G13" s="31">
        <f t="shared" si="2"/>
        <v>9</v>
      </c>
      <c r="H13" s="48">
        <f>('BASIC DETAIL'!F13)</f>
        <v>10</v>
      </c>
      <c r="I13" s="31">
        <f>ROUND(H13*139%,0)</f>
        <v>14</v>
      </c>
      <c r="J13" s="31">
        <v>0</v>
      </c>
      <c r="K13" s="31">
        <v>0</v>
      </c>
      <c r="L13" s="31">
        <f t="shared" si="4"/>
        <v>24</v>
      </c>
      <c r="M13" s="31">
        <f t="shared" si="5"/>
        <v>-1</v>
      </c>
      <c r="N13" s="31">
        <f t="shared" si="6"/>
        <v>-14</v>
      </c>
      <c r="O13" s="31">
        <f t="shared" si="7"/>
        <v>0</v>
      </c>
      <c r="P13" s="31">
        <f t="shared" si="8"/>
        <v>0</v>
      </c>
      <c r="Q13" s="31">
        <f t="shared" si="9"/>
        <v>-15</v>
      </c>
      <c r="R13" s="43">
        <f t="shared" si="10"/>
        <v>-2</v>
      </c>
      <c r="S13" s="44">
        <v>0</v>
      </c>
      <c r="T13" s="44">
        <f t="shared" si="11"/>
        <v>-2</v>
      </c>
      <c r="U13" s="27">
        <f t="shared" si="12"/>
        <v>-4</v>
      </c>
      <c r="V13" s="27">
        <f t="shared" si="13"/>
        <v>-11</v>
      </c>
      <c r="W13" s="13"/>
      <c r="X13" s="13"/>
    </row>
    <row r="14" spans="1:24" ht="19.5">
      <c r="A14" s="28">
        <v>8</v>
      </c>
      <c r="B14" s="29">
        <v>42948</v>
      </c>
      <c r="C14" s="48">
        <f>('BASIC DETAIL'!E14)</f>
        <v>10</v>
      </c>
      <c r="D14" s="31">
        <f t="shared" ref="D14:D15" si="14">ROUND(C14*5%,0)</f>
        <v>1</v>
      </c>
      <c r="E14" s="31">
        <v>0</v>
      </c>
      <c r="F14" s="31">
        <v>0</v>
      </c>
      <c r="G14" s="31">
        <f t="shared" si="2"/>
        <v>11</v>
      </c>
      <c r="H14" s="48">
        <f>('BASIC DETAIL'!F14)</f>
        <v>11</v>
      </c>
      <c r="I14" s="31">
        <f t="shared" ref="I14:I15" si="15">ROUND(H14*139%,0)</f>
        <v>15</v>
      </c>
      <c r="J14" s="31">
        <v>0</v>
      </c>
      <c r="K14" s="31">
        <v>0</v>
      </c>
      <c r="L14" s="31">
        <f t="shared" si="4"/>
        <v>26</v>
      </c>
      <c r="M14" s="31">
        <f t="shared" si="5"/>
        <v>-1</v>
      </c>
      <c r="N14" s="31">
        <f t="shared" si="6"/>
        <v>-14</v>
      </c>
      <c r="O14" s="31">
        <f t="shared" si="7"/>
        <v>0</v>
      </c>
      <c r="P14" s="31">
        <f t="shared" si="8"/>
        <v>0</v>
      </c>
      <c r="Q14" s="31">
        <f t="shared" si="9"/>
        <v>-15</v>
      </c>
      <c r="R14" s="43">
        <f t="shared" si="10"/>
        <v>-2</v>
      </c>
      <c r="S14" s="44">
        <v>0</v>
      </c>
      <c r="T14" s="44">
        <f t="shared" si="11"/>
        <v>-2</v>
      </c>
      <c r="U14" s="27">
        <f t="shared" si="12"/>
        <v>-4</v>
      </c>
      <c r="V14" s="27">
        <f t="shared" si="13"/>
        <v>-11</v>
      </c>
      <c r="W14" s="13"/>
      <c r="X14" s="13"/>
    </row>
    <row r="15" spans="1:24" ht="19.5">
      <c r="A15" s="28">
        <v>9</v>
      </c>
      <c r="B15" s="29">
        <v>42979</v>
      </c>
      <c r="C15" s="48">
        <f>('BASIC DETAIL'!E15)</f>
        <v>11</v>
      </c>
      <c r="D15" s="31">
        <f t="shared" si="14"/>
        <v>1</v>
      </c>
      <c r="E15" s="31">
        <v>0</v>
      </c>
      <c r="F15" s="31">
        <v>0</v>
      </c>
      <c r="G15" s="31">
        <f t="shared" si="2"/>
        <v>12</v>
      </c>
      <c r="H15" s="48">
        <f>('BASIC DETAIL'!F15)</f>
        <v>12</v>
      </c>
      <c r="I15" s="31">
        <f t="shared" si="15"/>
        <v>17</v>
      </c>
      <c r="J15" s="31">
        <v>0</v>
      </c>
      <c r="K15" s="31">
        <v>0</v>
      </c>
      <c r="L15" s="31">
        <f t="shared" si="4"/>
        <v>29</v>
      </c>
      <c r="M15" s="31">
        <f t="shared" si="5"/>
        <v>-1</v>
      </c>
      <c r="N15" s="31">
        <f t="shared" si="6"/>
        <v>-16</v>
      </c>
      <c r="O15" s="31">
        <f t="shared" si="7"/>
        <v>0</v>
      </c>
      <c r="P15" s="31">
        <f t="shared" si="8"/>
        <v>0</v>
      </c>
      <c r="Q15" s="31">
        <f t="shared" si="9"/>
        <v>-17</v>
      </c>
      <c r="R15" s="43">
        <f t="shared" si="10"/>
        <v>-2</v>
      </c>
      <c r="S15" s="44">
        <v>0</v>
      </c>
      <c r="T15" s="44">
        <f t="shared" si="11"/>
        <v>-2</v>
      </c>
      <c r="U15" s="27">
        <f t="shared" si="12"/>
        <v>-4</v>
      </c>
      <c r="V15" s="27">
        <f t="shared" si="13"/>
        <v>-13</v>
      </c>
      <c r="W15" s="13"/>
      <c r="X15" s="13"/>
    </row>
    <row r="16" spans="1:24" ht="19.5">
      <c r="A16" s="28">
        <v>10</v>
      </c>
      <c r="B16" s="29" t="s">
        <v>69</v>
      </c>
      <c r="C16" s="30">
        <v>0</v>
      </c>
      <c r="D16" s="30">
        <v>0</v>
      </c>
      <c r="E16" s="31">
        <v>0</v>
      </c>
      <c r="F16" s="31">
        <v>0</v>
      </c>
      <c r="G16" s="31">
        <f t="shared" si="2"/>
        <v>0</v>
      </c>
      <c r="H16" s="30"/>
      <c r="I16" s="30"/>
      <c r="J16" s="31">
        <v>0</v>
      </c>
      <c r="K16" s="31">
        <v>0</v>
      </c>
      <c r="L16" s="31">
        <f t="shared" si="4"/>
        <v>0</v>
      </c>
      <c r="M16" s="31">
        <f t="shared" si="5"/>
        <v>0</v>
      </c>
      <c r="N16" s="31">
        <f t="shared" si="6"/>
        <v>0</v>
      </c>
      <c r="O16" s="31">
        <f t="shared" si="7"/>
        <v>0</v>
      </c>
      <c r="P16" s="31">
        <f t="shared" si="8"/>
        <v>0</v>
      </c>
      <c r="Q16" s="31">
        <f t="shared" si="9"/>
        <v>0</v>
      </c>
      <c r="R16" s="43">
        <f t="shared" si="10"/>
        <v>0</v>
      </c>
      <c r="S16" s="44">
        <v>0</v>
      </c>
      <c r="T16" s="44">
        <f t="shared" si="11"/>
        <v>0</v>
      </c>
      <c r="U16" s="27">
        <f t="shared" si="12"/>
        <v>0</v>
      </c>
      <c r="V16" s="27">
        <f t="shared" si="13"/>
        <v>0</v>
      </c>
      <c r="W16" s="13"/>
      <c r="X16" s="13"/>
    </row>
    <row r="17" spans="1:24" ht="68.25" customHeight="1">
      <c r="A17" s="165" t="s">
        <v>52</v>
      </c>
      <c r="B17" s="165"/>
      <c r="C17" s="32">
        <f>SUM(C7:C16)</f>
        <v>63</v>
      </c>
      <c r="D17" s="32">
        <f t="shared" ref="D17:V17" si="16">SUM(D7:D16)</f>
        <v>2</v>
      </c>
      <c r="E17" s="32">
        <f t="shared" si="16"/>
        <v>0</v>
      </c>
      <c r="F17" s="32">
        <f t="shared" si="16"/>
        <v>0</v>
      </c>
      <c r="G17" s="32">
        <f t="shared" si="16"/>
        <v>65</v>
      </c>
      <c r="H17" s="32">
        <f t="shared" si="16"/>
        <v>72</v>
      </c>
      <c r="I17" s="32">
        <f t="shared" si="16"/>
        <v>99</v>
      </c>
      <c r="J17" s="32">
        <f t="shared" si="16"/>
        <v>0</v>
      </c>
      <c r="K17" s="32">
        <f t="shared" si="16"/>
        <v>0</v>
      </c>
      <c r="L17" s="32">
        <f t="shared" si="16"/>
        <v>171</v>
      </c>
      <c r="M17" s="32">
        <f t="shared" si="16"/>
        <v>-9</v>
      </c>
      <c r="N17" s="32">
        <f t="shared" si="16"/>
        <v>-97</v>
      </c>
      <c r="O17" s="32">
        <f t="shared" si="16"/>
        <v>0</v>
      </c>
      <c r="P17" s="32">
        <f t="shared" si="16"/>
        <v>0</v>
      </c>
      <c r="Q17" s="32">
        <f t="shared" si="16"/>
        <v>-106</v>
      </c>
      <c r="R17" s="32">
        <f t="shared" si="16"/>
        <v>-12</v>
      </c>
      <c r="S17" s="32">
        <f t="shared" si="16"/>
        <v>0</v>
      </c>
      <c r="T17" s="32">
        <f t="shared" si="16"/>
        <v>-12</v>
      </c>
      <c r="U17" s="32">
        <f t="shared" si="16"/>
        <v>-24</v>
      </c>
      <c r="V17" s="32">
        <f t="shared" si="16"/>
        <v>-82</v>
      </c>
      <c r="W17" s="34"/>
      <c r="X17" s="34"/>
    </row>
    <row r="18" spans="1:24" ht="45" customHeight="1">
      <c r="A18" s="18" t="s">
        <v>9</v>
      </c>
      <c r="B18" s="164" t="s">
        <v>67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</row>
    <row r="19" spans="1:24" ht="23.25">
      <c r="A19" s="20"/>
      <c r="B19" s="164" t="s">
        <v>68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</row>
    <row r="20" spans="1:24" ht="23.25" customHeight="1">
      <c r="A20" s="20"/>
      <c r="B20" s="37"/>
      <c r="C20" s="161" t="s">
        <v>77</v>
      </c>
      <c r="D20" s="161"/>
      <c r="E20" s="161"/>
      <c r="F20" s="161"/>
      <c r="G20" s="161"/>
      <c r="H20" s="161"/>
      <c r="I20" s="161">
        <f>ROUND(Q17*30%,0)</f>
        <v>-32</v>
      </c>
      <c r="J20" s="161"/>
      <c r="K20" s="161"/>
      <c r="L20" s="161"/>
      <c r="M20" s="164" t="s">
        <v>83</v>
      </c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37"/>
    </row>
    <row r="21" spans="1:24" ht="23.25" customHeight="1">
      <c r="A21" s="20"/>
      <c r="B21" s="37"/>
      <c r="C21" s="161" t="s">
        <v>78</v>
      </c>
      <c r="D21" s="161"/>
      <c r="E21" s="161"/>
      <c r="F21" s="161"/>
      <c r="G21" s="161"/>
      <c r="H21" s="161"/>
      <c r="I21" s="161">
        <f>ROUND(Q17*30%,0)</f>
        <v>-32</v>
      </c>
      <c r="J21" s="161"/>
      <c r="K21" s="161"/>
      <c r="L21" s="161"/>
      <c r="M21" s="164" t="s">
        <v>83</v>
      </c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37"/>
    </row>
    <row r="22" spans="1:24" ht="23.25" customHeight="1">
      <c r="A22" s="20"/>
      <c r="B22" s="37"/>
      <c r="C22" s="161" t="s">
        <v>79</v>
      </c>
      <c r="D22" s="161"/>
      <c r="E22" s="161"/>
      <c r="F22" s="161"/>
      <c r="G22" s="161"/>
      <c r="H22" s="161"/>
      <c r="I22" s="161">
        <f>SUM(Q17-I20-I21)</f>
        <v>-42</v>
      </c>
      <c r="J22" s="161"/>
      <c r="K22" s="161"/>
      <c r="L22" s="161"/>
      <c r="M22" s="164" t="s">
        <v>83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37"/>
    </row>
    <row r="23" spans="1:24" ht="23.25">
      <c r="A23" s="20"/>
      <c r="B23" s="164" t="s">
        <v>81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</row>
    <row r="24" spans="1:24" ht="23.25">
      <c r="A24" s="20"/>
      <c r="B24" s="164" t="s">
        <v>66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</row>
    <row r="25" spans="1:24" ht="23.25">
      <c r="A25" s="20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47"/>
      <c r="R25" s="47"/>
      <c r="S25" s="47"/>
      <c r="T25" s="47"/>
      <c r="U25" s="47"/>
      <c r="V25" s="47"/>
      <c r="W25" s="47"/>
      <c r="X25" s="47"/>
    </row>
    <row r="26" spans="1:24" ht="23.25">
      <c r="A26" s="21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186"/>
      <c r="M26" s="186"/>
      <c r="N26" s="41"/>
      <c r="O26" s="21"/>
      <c r="P26" s="19"/>
      <c r="Q26" s="19"/>
      <c r="R26" s="19"/>
      <c r="S26" s="19"/>
      <c r="T26" s="19"/>
      <c r="U26" s="19"/>
      <c r="V26" s="19"/>
      <c r="W26" s="19"/>
      <c r="X26" s="19"/>
    </row>
    <row r="27" spans="1:24" ht="23.25">
      <c r="A27" s="21"/>
      <c r="B27" s="20" t="s">
        <v>2</v>
      </c>
      <c r="C27" s="187" t="s">
        <v>8</v>
      </c>
      <c r="D27" s="187"/>
      <c r="E27" s="187"/>
      <c r="F27" s="187"/>
      <c r="G27" s="187"/>
      <c r="H27" s="187"/>
      <c r="I27" s="20" t="s">
        <v>3</v>
      </c>
      <c r="J27" s="186"/>
      <c r="K27" s="186"/>
      <c r="L27" s="186"/>
      <c r="M27" s="186"/>
      <c r="N27" s="41"/>
      <c r="O27" s="21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3.25">
      <c r="A28" s="21"/>
      <c r="B28" s="182" t="s">
        <v>4</v>
      </c>
      <c r="C28" s="182"/>
      <c r="D28" s="182"/>
      <c r="E28" s="182"/>
      <c r="F28" s="182"/>
      <c r="G28" s="182"/>
      <c r="H28" s="182"/>
      <c r="I28" s="182"/>
      <c r="J28" s="40"/>
      <c r="K28" s="40"/>
      <c r="L28" s="40"/>
      <c r="M28" s="40"/>
      <c r="N28" s="40"/>
      <c r="O28" s="20"/>
      <c r="P28" s="19"/>
      <c r="Q28" s="19"/>
      <c r="R28" s="19"/>
      <c r="S28" s="19"/>
      <c r="T28" s="19"/>
      <c r="U28" s="19"/>
      <c r="V28" s="19"/>
      <c r="W28" s="19"/>
      <c r="X28" s="19"/>
    </row>
    <row r="29" spans="1:24" ht="23.25">
      <c r="A29" s="36">
        <v>1</v>
      </c>
      <c r="B29" s="185" t="s">
        <v>6</v>
      </c>
      <c r="C29" s="185"/>
      <c r="D29" s="185"/>
      <c r="E29" s="185"/>
      <c r="F29" s="185"/>
      <c r="G29" s="185"/>
      <c r="H29" s="185"/>
      <c r="I29" s="20"/>
      <c r="J29" s="20"/>
      <c r="K29" s="20"/>
      <c r="L29" s="20"/>
      <c r="M29" s="20"/>
      <c r="N29" s="20"/>
      <c r="O29" s="20"/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23.25">
      <c r="A30" s="42">
        <v>2</v>
      </c>
      <c r="B30" s="184" t="s">
        <v>7</v>
      </c>
      <c r="C30" s="184"/>
      <c r="D30" s="184"/>
      <c r="E30" s="184"/>
      <c r="F30" s="184"/>
      <c r="G30" s="184"/>
      <c r="H30" s="184"/>
      <c r="I30" s="20"/>
      <c r="J30" s="20"/>
      <c r="K30" s="20"/>
      <c r="L30" s="20"/>
      <c r="M30" s="20"/>
      <c r="N30" s="20"/>
      <c r="O30" s="20"/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23.25">
      <c r="A31" s="36">
        <v>3</v>
      </c>
      <c r="B31" s="23" t="s">
        <v>5</v>
      </c>
      <c r="C31" s="20"/>
      <c r="D31" s="20"/>
      <c r="E31" s="20"/>
      <c r="F31" s="20"/>
      <c r="G31" s="20"/>
      <c r="H31" s="20"/>
      <c r="I31" s="183"/>
      <c r="J31" s="183"/>
      <c r="K31" s="183"/>
      <c r="L31" s="183"/>
      <c r="M31" s="183"/>
      <c r="N31" s="183"/>
      <c r="O31" s="183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4"/>
      <c r="B32" s="1"/>
      <c r="C32" s="1"/>
      <c r="D32" s="1"/>
      <c r="E32" s="1"/>
      <c r="F32" s="1"/>
      <c r="G32" s="1"/>
      <c r="H32" s="1"/>
      <c r="I32" s="5"/>
      <c r="J32" s="5"/>
      <c r="K32" s="5"/>
      <c r="L32" s="181"/>
      <c r="M32" s="181"/>
      <c r="N32" s="39"/>
      <c r="O32" s="1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3"/>
      <c r="R33" s="3"/>
      <c r="S33" s="3"/>
      <c r="T33" s="3"/>
      <c r="U33" s="3"/>
      <c r="V33" s="3"/>
      <c r="W33" s="3"/>
      <c r="X33" s="3"/>
    </row>
  </sheetData>
  <sheetProtection password="CF53" sheet="1" objects="1" scenarios="1" formatColumns="0" formatRows="0"/>
  <mergeCells count="43">
    <mergeCell ref="A1:X1"/>
    <mergeCell ref="A2:X2"/>
    <mergeCell ref="A3:X3"/>
    <mergeCell ref="A4:B4"/>
    <mergeCell ref="C4:G4"/>
    <mergeCell ref="H4:I4"/>
    <mergeCell ref="J4:L4"/>
    <mergeCell ref="M4:P4"/>
    <mergeCell ref="Q4:S4"/>
    <mergeCell ref="T4:V4"/>
    <mergeCell ref="W4:X4"/>
    <mergeCell ref="I22:L22"/>
    <mergeCell ref="A5:A6"/>
    <mergeCell ref="B5:B6"/>
    <mergeCell ref="C5:G5"/>
    <mergeCell ref="H5:L5"/>
    <mergeCell ref="X5:X6"/>
    <mergeCell ref="A17:B17"/>
    <mergeCell ref="B18:X18"/>
    <mergeCell ref="B19:X19"/>
    <mergeCell ref="C20:H20"/>
    <mergeCell ref="I20:L20"/>
    <mergeCell ref="R5:T5"/>
    <mergeCell ref="U5:U6"/>
    <mergeCell ref="V5:V6"/>
    <mergeCell ref="W5:W6"/>
    <mergeCell ref="M5:Q5"/>
    <mergeCell ref="B29:H29"/>
    <mergeCell ref="B30:H30"/>
    <mergeCell ref="I31:O31"/>
    <mergeCell ref="L32:M32"/>
    <mergeCell ref="M20:W20"/>
    <mergeCell ref="M21:W21"/>
    <mergeCell ref="M22:W22"/>
    <mergeCell ref="B23:X23"/>
    <mergeCell ref="B24:X24"/>
    <mergeCell ref="L26:M26"/>
    <mergeCell ref="C27:H27"/>
    <mergeCell ref="J27:M27"/>
    <mergeCell ref="B28:I28"/>
    <mergeCell ref="C21:H21"/>
    <mergeCell ref="I21:L21"/>
    <mergeCell ref="C22:H22"/>
  </mergeCells>
  <pageMargins left="0.24" right="0.17" top="0.75" bottom="0.37" header="0.3" footer="0.3"/>
  <pageSetup paperSize="9" scale="6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AG44"/>
  <sheetViews>
    <sheetView zoomScale="90" zoomScaleNormal="90" workbookViewId="0">
      <selection sqref="A1:AG1"/>
    </sheetView>
  </sheetViews>
  <sheetFormatPr defaultRowHeight="18.75"/>
  <cols>
    <col min="1" max="1" width="3.59765625" style="3" customWidth="1"/>
    <col min="2" max="2" width="6.69921875" style="3" customWidth="1"/>
    <col min="3" max="3" width="8.796875" style="3" customWidth="1"/>
    <col min="4" max="4" width="5.19921875" style="3" customWidth="1"/>
    <col min="5" max="5" width="4.8984375" style="3" customWidth="1"/>
    <col min="6" max="6" width="3.69921875" style="3" customWidth="1"/>
    <col min="7" max="7" width="5.5" style="3" customWidth="1"/>
    <col min="8" max="8" width="5.19921875" style="3" customWidth="1"/>
    <col min="9" max="9" width="5.5" style="3" customWidth="1"/>
    <col min="10" max="10" width="4" style="3" customWidth="1"/>
    <col min="11" max="11" width="5.5" style="3" customWidth="1"/>
    <col min="12" max="12" width="5.296875" style="3" customWidth="1"/>
    <col min="13" max="13" width="6" style="3" customWidth="1"/>
    <col min="14" max="14" width="4.19921875" style="3" customWidth="1"/>
    <col min="15" max="15" width="6.09765625" style="3" customWidth="1"/>
    <col min="16" max="16" width="5.296875" style="3" customWidth="1"/>
    <col min="17" max="17" width="6.19921875" style="3" customWidth="1"/>
    <col min="18" max="18" width="4.296875" style="3" customWidth="1"/>
    <col min="19" max="19" width="6.5" style="3" customWidth="1"/>
    <col min="20" max="20" width="4.8984375" style="3" customWidth="1"/>
    <col min="21" max="21" width="4.796875" style="3" customWidth="1"/>
    <col min="22" max="22" width="5.59765625" style="81" customWidth="1"/>
    <col min="23" max="23" width="4.8984375" style="81" customWidth="1"/>
    <col min="24" max="24" width="5.5" style="81" customWidth="1"/>
    <col min="25" max="25" width="6.69921875" style="81" customWidth="1"/>
    <col min="26" max="26" width="3.59765625" style="81" customWidth="1"/>
    <col min="27" max="27" width="6.59765625" style="81" customWidth="1"/>
    <col min="28" max="28" width="6.69921875" style="81" customWidth="1"/>
    <col min="29" max="29" width="5.09765625" style="81" customWidth="1"/>
    <col min="30" max="30" width="6.69921875" style="124" customWidth="1"/>
    <col min="31" max="31" width="5" style="124" customWidth="1"/>
    <col min="32" max="32" width="10" style="3" customWidth="1"/>
    <col min="33" max="33" width="9.19921875" style="3" customWidth="1"/>
    <col min="34" max="16384" width="8.796875" style="3"/>
  </cols>
  <sheetData>
    <row r="1" spans="1:33" ht="23.25">
      <c r="A1" s="249" t="str">
        <f>('BASIC DETAIL'!A3)</f>
        <v>JK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ht="20.25">
      <c r="A2" s="250" t="s">
        <v>80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</row>
    <row r="3" spans="1:33" ht="29.25" customHeight="1">
      <c r="A3" s="251" t="s">
        <v>100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</row>
    <row r="4" spans="1:33" s="9" customFormat="1" ht="23.25" customHeight="1">
      <c r="A4" s="169" t="s">
        <v>64</v>
      </c>
      <c r="B4" s="178"/>
      <c r="C4" s="141"/>
      <c r="D4" s="237" t="str">
        <f>('BASIC DETAIL'!C3)</f>
        <v>KK</v>
      </c>
      <c r="E4" s="237"/>
      <c r="F4" s="237"/>
      <c r="G4" s="238"/>
      <c r="H4" s="252" t="s">
        <v>65</v>
      </c>
      <c r="I4" s="253"/>
      <c r="J4" s="237" t="str">
        <f>('BASIC DETAIL'!F3)</f>
        <v>LL</v>
      </c>
      <c r="K4" s="237"/>
      <c r="L4" s="237"/>
      <c r="M4" s="237"/>
      <c r="N4" s="238"/>
      <c r="O4" s="254"/>
      <c r="P4" s="255"/>
      <c r="Q4" s="256"/>
      <c r="R4" s="247" t="s">
        <v>117</v>
      </c>
      <c r="S4" s="248"/>
      <c r="T4" s="248"/>
      <c r="U4" s="248"/>
      <c r="V4" s="106">
        <f>('BASIC DETAIL'!G3)</f>
        <v>0</v>
      </c>
      <c r="W4" s="107"/>
      <c r="X4" s="257"/>
      <c r="Y4" s="176"/>
      <c r="Z4" s="176"/>
      <c r="AA4" s="176"/>
      <c r="AB4" s="176"/>
      <c r="AC4" s="176"/>
      <c r="AD4" s="176"/>
      <c r="AE4" s="176"/>
      <c r="AF4" s="176"/>
      <c r="AG4" s="177"/>
    </row>
    <row r="5" spans="1:33" s="116" customFormat="1" ht="27" customHeight="1">
      <c r="A5" s="245" t="s">
        <v>47</v>
      </c>
      <c r="B5" s="246" t="s">
        <v>48</v>
      </c>
      <c r="C5" s="199"/>
      <c r="D5" s="208" t="s">
        <v>54</v>
      </c>
      <c r="E5" s="208"/>
      <c r="F5" s="208"/>
      <c r="G5" s="208"/>
      <c r="H5" s="208" t="s">
        <v>55</v>
      </c>
      <c r="I5" s="208"/>
      <c r="J5" s="208"/>
      <c r="K5" s="208"/>
      <c r="L5" s="208" t="s">
        <v>111</v>
      </c>
      <c r="M5" s="208"/>
      <c r="N5" s="208"/>
      <c r="O5" s="208"/>
      <c r="P5" s="228" t="s">
        <v>115</v>
      </c>
      <c r="Q5" s="229"/>
      <c r="R5" s="229"/>
      <c r="S5" s="229"/>
      <c r="T5" s="229"/>
      <c r="U5" s="229"/>
      <c r="V5" s="229"/>
      <c r="W5" s="230"/>
      <c r="X5" s="228" t="s">
        <v>116</v>
      </c>
      <c r="Y5" s="229"/>
      <c r="Z5" s="229"/>
      <c r="AA5" s="229"/>
      <c r="AB5" s="229"/>
      <c r="AC5" s="229"/>
      <c r="AD5" s="229"/>
      <c r="AE5" s="230"/>
      <c r="AF5" s="258" t="s">
        <v>62</v>
      </c>
      <c r="AG5" s="258" t="s">
        <v>118</v>
      </c>
    </row>
    <row r="6" spans="1:33" s="9" customFormat="1" ht="35.25" customHeight="1">
      <c r="A6" s="245"/>
      <c r="B6" s="246"/>
      <c r="C6" s="200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5"/>
      <c r="P6" s="205" t="s">
        <v>119</v>
      </c>
      <c r="Q6" s="206"/>
      <c r="R6" s="143">
        <v>30</v>
      </c>
      <c r="S6" s="117" t="s">
        <v>112</v>
      </c>
      <c r="T6" s="207" t="s">
        <v>113</v>
      </c>
      <c r="U6" s="208"/>
      <c r="V6" s="205"/>
      <c r="W6" s="261" t="s">
        <v>106</v>
      </c>
      <c r="X6" s="205" t="s">
        <v>119</v>
      </c>
      <c r="Y6" s="206"/>
      <c r="Z6" s="143">
        <v>40</v>
      </c>
      <c r="AA6" s="117" t="s">
        <v>112</v>
      </c>
      <c r="AB6" s="207" t="s">
        <v>113</v>
      </c>
      <c r="AC6" s="208"/>
      <c r="AD6" s="208"/>
      <c r="AE6" s="209" t="s">
        <v>106</v>
      </c>
      <c r="AF6" s="259"/>
      <c r="AG6" s="259"/>
    </row>
    <row r="7" spans="1:33" ht="30" customHeight="1">
      <c r="A7" s="245"/>
      <c r="B7" s="246"/>
      <c r="C7" s="201"/>
      <c r="D7" s="144" t="s">
        <v>49</v>
      </c>
      <c r="E7" s="144" t="s">
        <v>50</v>
      </c>
      <c r="F7" s="144" t="s">
        <v>51</v>
      </c>
      <c r="G7" s="144" t="s">
        <v>52</v>
      </c>
      <c r="H7" s="144" t="s">
        <v>49</v>
      </c>
      <c r="I7" s="144" t="s">
        <v>50</v>
      </c>
      <c r="J7" s="144" t="s">
        <v>51</v>
      </c>
      <c r="K7" s="144" t="s">
        <v>52</v>
      </c>
      <c r="L7" s="144" t="s">
        <v>49</v>
      </c>
      <c r="M7" s="144" t="s">
        <v>50</v>
      </c>
      <c r="N7" s="144" t="s">
        <v>51</v>
      </c>
      <c r="O7" s="144" t="s">
        <v>52</v>
      </c>
      <c r="P7" s="103" t="s">
        <v>49</v>
      </c>
      <c r="Q7" s="103" t="s">
        <v>50</v>
      </c>
      <c r="R7" s="103" t="s">
        <v>51</v>
      </c>
      <c r="S7" s="103" t="s">
        <v>52</v>
      </c>
      <c r="T7" s="144" t="s">
        <v>57</v>
      </c>
      <c r="U7" s="144" t="s">
        <v>114</v>
      </c>
      <c r="V7" s="102" t="s">
        <v>52</v>
      </c>
      <c r="W7" s="262"/>
      <c r="X7" s="103" t="s">
        <v>49</v>
      </c>
      <c r="Y7" s="103" t="s">
        <v>50</v>
      </c>
      <c r="Z7" s="103" t="s">
        <v>51</v>
      </c>
      <c r="AA7" s="103" t="s">
        <v>52</v>
      </c>
      <c r="AB7" s="144" t="s">
        <v>57</v>
      </c>
      <c r="AC7" s="144" t="s">
        <v>114</v>
      </c>
      <c r="AD7" s="121" t="s">
        <v>52</v>
      </c>
      <c r="AE7" s="210"/>
      <c r="AF7" s="260"/>
      <c r="AG7" s="260"/>
    </row>
    <row r="8" spans="1:33">
      <c r="A8" s="196">
        <v>1</v>
      </c>
      <c r="B8" s="202">
        <v>42736</v>
      </c>
      <c r="C8" s="105" t="s">
        <v>125</v>
      </c>
      <c r="D8" s="125">
        <f>('BASIC DETAIL'!E7)</f>
        <v>3</v>
      </c>
      <c r="E8" s="126">
        <f>ROUND(D8*4/100,0)</f>
        <v>0</v>
      </c>
      <c r="F8" s="126">
        <v>0</v>
      </c>
      <c r="G8" s="126">
        <f t="shared" ref="G8:G32" si="0">SUM(D8:F8)</f>
        <v>3</v>
      </c>
      <c r="H8" s="125">
        <f>('BASIC DETAIL'!F7)</f>
        <v>4</v>
      </c>
      <c r="I8" s="126">
        <f>ROUND(H8*136/100,0)</f>
        <v>5</v>
      </c>
      <c r="J8" s="126">
        <v>0</v>
      </c>
      <c r="K8" s="126">
        <f t="shared" ref="K8:K32" si="1">SUM(H8:J8)</f>
        <v>9</v>
      </c>
      <c r="L8" s="126">
        <f t="shared" ref="L8:L32" si="2">SUM(D8-H8)</f>
        <v>-1</v>
      </c>
      <c r="M8" s="126">
        <f t="shared" ref="M8:M32" si="3">SUM(E8-I8)</f>
        <v>-5</v>
      </c>
      <c r="N8" s="126">
        <f t="shared" ref="N8:N32" si="4">SUM(F8-J8)</f>
        <v>0</v>
      </c>
      <c r="O8" s="126">
        <f t="shared" ref="O8:O32" si="5">SUM(G8-K8)</f>
        <v>-6</v>
      </c>
      <c r="P8" s="126">
        <f>ROUND(L8*R6%,0)</f>
        <v>0</v>
      </c>
      <c r="Q8" s="126">
        <f>ROUND(M8*R6%,0)</f>
        <v>-2</v>
      </c>
      <c r="R8" s="126">
        <f>ROUND(N8*R6%,0)</f>
        <v>0</v>
      </c>
      <c r="S8" s="126">
        <f>SUM(P8:R8)</f>
        <v>-2</v>
      </c>
      <c r="T8" s="126">
        <f>SUM(S8-U8)</f>
        <v>-2</v>
      </c>
      <c r="U8" s="126">
        <f>ROUND(S8*'BASIC DETAIL'!D5%,0)</f>
        <v>0</v>
      </c>
      <c r="V8" s="127">
        <f>SUM(T8:U8)</f>
        <v>-2</v>
      </c>
      <c r="W8" s="127">
        <f>SUM(S8-V8)</f>
        <v>0</v>
      </c>
      <c r="X8" s="126">
        <f>SUM(L8-P8-P8)</f>
        <v>-1</v>
      </c>
      <c r="Y8" s="126">
        <f t="shared" ref="Y8:Z8" si="6">SUM(M8-Q8-Q8)</f>
        <v>-1</v>
      </c>
      <c r="Z8" s="126">
        <f t="shared" si="6"/>
        <v>0</v>
      </c>
      <c r="AA8" s="126">
        <f>SUM(X8:Z8)</f>
        <v>-2</v>
      </c>
      <c r="AB8" s="126">
        <f>SUM(AA8-AC8)</f>
        <v>-2</v>
      </c>
      <c r="AC8" s="126">
        <f>ROUND(AA8*M37%,0)</f>
        <v>0</v>
      </c>
      <c r="AD8" s="127">
        <f>SUM(AB8:AC8)</f>
        <v>-2</v>
      </c>
      <c r="AE8" s="127">
        <f>SUM(AA8-AD8)</f>
        <v>0</v>
      </c>
      <c r="AF8" s="319"/>
      <c r="AG8" s="320"/>
    </row>
    <row r="9" spans="1:33" ht="18" hidden="1" customHeight="1">
      <c r="A9" s="197"/>
      <c r="B9" s="203"/>
      <c r="C9" s="105" t="s">
        <v>126</v>
      </c>
      <c r="D9" s="125">
        <f>('BASIC DETAIL'!C7/2)</f>
        <v>0</v>
      </c>
      <c r="E9" s="126">
        <f>ROUND(D9*4/100,0)</f>
        <v>0</v>
      </c>
      <c r="F9" s="126">
        <v>0</v>
      </c>
      <c r="G9" s="126">
        <f t="shared" ref="G9" si="7">SUM(D9:F9)</f>
        <v>0</v>
      </c>
      <c r="H9" s="125">
        <f>('BASIC DETAIL'!D7/2)</f>
        <v>0</v>
      </c>
      <c r="I9" s="126">
        <f>ROUND(H9*136/100,0)</f>
        <v>0</v>
      </c>
      <c r="J9" s="126">
        <v>0</v>
      </c>
      <c r="K9" s="126">
        <f t="shared" ref="K9" si="8">SUM(H9:J9)</f>
        <v>0</v>
      </c>
      <c r="L9" s="126">
        <f t="shared" ref="L9" si="9">SUM(D9-H9)</f>
        <v>0</v>
      </c>
      <c r="M9" s="126">
        <f t="shared" ref="M9" si="10">SUM(E9-I9)</f>
        <v>0</v>
      </c>
      <c r="N9" s="126">
        <f t="shared" ref="N9" si="11">SUM(F9-J9)</f>
        <v>0</v>
      </c>
      <c r="O9" s="126">
        <f t="shared" ref="O9" si="12">SUM(G9-K9)</f>
        <v>0</v>
      </c>
      <c r="P9" s="126">
        <f>ROUND(L9*R6%,0)</f>
        <v>0</v>
      </c>
      <c r="Q9" s="126">
        <f>ROUND(M9*R6%,0)</f>
        <v>0</v>
      </c>
      <c r="R9" s="126">
        <f>ROUND(N9*R6%,0)</f>
        <v>0</v>
      </c>
      <c r="S9" s="126">
        <f>SUM(P9:R9)</f>
        <v>0</v>
      </c>
      <c r="T9" s="126">
        <f>SUM(S9-U9)</f>
        <v>0</v>
      </c>
      <c r="U9" s="126">
        <f>ROUND(S9*'BASIC DETAIL'!D5%,0)</f>
        <v>0</v>
      </c>
      <c r="V9" s="127">
        <f>SUM(T9:U9)</f>
        <v>0</v>
      </c>
      <c r="W9" s="127">
        <f>SUM(S9-V9)</f>
        <v>0</v>
      </c>
      <c r="X9" s="126">
        <f>SUM(L9-P9-P9)</f>
        <v>0</v>
      </c>
      <c r="Y9" s="126">
        <f t="shared" ref="Y9" si="13">SUM(M9-Q9-Q9)</f>
        <v>0</v>
      </c>
      <c r="Z9" s="126">
        <f t="shared" ref="Z9" si="14">SUM(N9-R9-R9)</f>
        <v>0</v>
      </c>
      <c r="AA9" s="126">
        <f>SUM(X9:Z9)</f>
        <v>0</v>
      </c>
      <c r="AB9" s="126">
        <f>SUM(AA9-AC9)</f>
        <v>0</v>
      </c>
      <c r="AC9" s="126">
        <f>ROUND(AA9*M38%,0)</f>
        <v>0</v>
      </c>
      <c r="AD9" s="127">
        <f>SUM(AB9:AC9)</f>
        <v>0</v>
      </c>
      <c r="AE9" s="127">
        <f>SUM(AA9-AD9)</f>
        <v>0</v>
      </c>
      <c r="AF9" s="319"/>
      <c r="AG9" s="320"/>
    </row>
    <row r="10" spans="1:33" s="119" customFormat="1" hidden="1">
      <c r="A10" s="198"/>
      <c r="B10" s="204"/>
      <c r="C10" s="118" t="s">
        <v>52</v>
      </c>
      <c r="D10" s="128">
        <f>SUM(D8:D9)</f>
        <v>3</v>
      </c>
      <c r="E10" s="128">
        <f t="shared" ref="E10:AE10" si="15">SUM(E8:E9)</f>
        <v>0</v>
      </c>
      <c r="F10" s="128">
        <f t="shared" si="15"/>
        <v>0</v>
      </c>
      <c r="G10" s="128">
        <f t="shared" si="15"/>
        <v>3</v>
      </c>
      <c r="H10" s="128">
        <f t="shared" si="15"/>
        <v>4</v>
      </c>
      <c r="I10" s="128">
        <f t="shared" si="15"/>
        <v>5</v>
      </c>
      <c r="J10" s="128">
        <f t="shared" si="15"/>
        <v>0</v>
      </c>
      <c r="K10" s="128">
        <f t="shared" si="15"/>
        <v>9</v>
      </c>
      <c r="L10" s="128">
        <f t="shared" si="15"/>
        <v>-1</v>
      </c>
      <c r="M10" s="128">
        <f t="shared" si="15"/>
        <v>-5</v>
      </c>
      <c r="N10" s="128">
        <f t="shared" si="15"/>
        <v>0</v>
      </c>
      <c r="O10" s="128">
        <f t="shared" si="15"/>
        <v>-6</v>
      </c>
      <c r="P10" s="128">
        <f t="shared" si="15"/>
        <v>0</v>
      </c>
      <c r="Q10" s="128">
        <f t="shared" si="15"/>
        <v>-2</v>
      </c>
      <c r="R10" s="128">
        <f t="shared" si="15"/>
        <v>0</v>
      </c>
      <c r="S10" s="128">
        <f t="shared" si="15"/>
        <v>-2</v>
      </c>
      <c r="T10" s="128">
        <f t="shared" si="15"/>
        <v>-2</v>
      </c>
      <c r="U10" s="128">
        <f t="shared" si="15"/>
        <v>0</v>
      </c>
      <c r="V10" s="128">
        <f t="shared" si="15"/>
        <v>-2</v>
      </c>
      <c r="W10" s="128">
        <f t="shared" si="15"/>
        <v>0</v>
      </c>
      <c r="X10" s="128">
        <f t="shared" si="15"/>
        <v>-1</v>
      </c>
      <c r="Y10" s="128">
        <f t="shared" si="15"/>
        <v>-1</v>
      </c>
      <c r="Z10" s="128">
        <f t="shared" si="15"/>
        <v>0</v>
      </c>
      <c r="AA10" s="128">
        <f t="shared" si="15"/>
        <v>-2</v>
      </c>
      <c r="AB10" s="128">
        <f t="shared" si="15"/>
        <v>-2</v>
      </c>
      <c r="AC10" s="128">
        <f t="shared" si="15"/>
        <v>0</v>
      </c>
      <c r="AD10" s="128">
        <f t="shared" si="15"/>
        <v>-2</v>
      </c>
      <c r="AE10" s="128">
        <f t="shared" si="15"/>
        <v>0</v>
      </c>
      <c r="AF10" s="321"/>
      <c r="AG10" s="322"/>
    </row>
    <row r="11" spans="1:33">
      <c r="A11" s="196">
        <v>2</v>
      </c>
      <c r="B11" s="202">
        <v>42767</v>
      </c>
      <c r="C11" s="105" t="s">
        <v>125</v>
      </c>
      <c r="D11" s="125">
        <f>('BASIC DETAIL'!E8)</f>
        <v>4</v>
      </c>
      <c r="E11" s="126">
        <f t="shared" ref="E11:E23" si="16">ROUND(D11*4/100,0)</f>
        <v>0</v>
      </c>
      <c r="F11" s="126">
        <v>0</v>
      </c>
      <c r="G11" s="126">
        <f t="shared" si="0"/>
        <v>4</v>
      </c>
      <c r="H11" s="125">
        <f>('BASIC DETAIL'!F8)</f>
        <v>5</v>
      </c>
      <c r="I11" s="126">
        <f t="shared" ref="I11:I23" si="17">ROUND(H11*136/100,0)</f>
        <v>7</v>
      </c>
      <c r="J11" s="126">
        <v>0</v>
      </c>
      <c r="K11" s="126">
        <f t="shared" si="1"/>
        <v>12</v>
      </c>
      <c r="L11" s="126">
        <f t="shared" si="2"/>
        <v>-1</v>
      </c>
      <c r="M11" s="126">
        <f t="shared" si="3"/>
        <v>-7</v>
      </c>
      <c r="N11" s="126">
        <f t="shared" si="4"/>
        <v>0</v>
      </c>
      <c r="O11" s="126">
        <f t="shared" si="5"/>
        <v>-8</v>
      </c>
      <c r="P11" s="126">
        <f>ROUND(L11*R6%,0)</f>
        <v>0</v>
      </c>
      <c r="Q11" s="126">
        <f>ROUND(M11*R6%,0)</f>
        <v>-2</v>
      </c>
      <c r="R11" s="126">
        <f>ROUND(N11*R6%,0)</f>
        <v>0</v>
      </c>
      <c r="S11" s="126">
        <f t="shared" ref="S11:S32" si="18">SUM(P11:R11)</f>
        <v>-2</v>
      </c>
      <c r="T11" s="126">
        <f t="shared" ref="T11:T32" si="19">SUM(S11-U11)</f>
        <v>-2</v>
      </c>
      <c r="U11" s="126">
        <f>ROUND(S11*'BASIC DETAIL'!D5%,0)</f>
        <v>0</v>
      </c>
      <c r="V11" s="127">
        <f t="shared" ref="V11:V32" si="20">SUM(T11:U11)</f>
        <v>-2</v>
      </c>
      <c r="W11" s="127">
        <f t="shared" ref="W11:W32" si="21">SUM(S11-V11)</f>
        <v>0</v>
      </c>
      <c r="X11" s="126">
        <f t="shared" ref="X11:X32" si="22">SUM(L11-P11-P11)</f>
        <v>-1</v>
      </c>
      <c r="Y11" s="126">
        <f t="shared" ref="Y11:Y32" si="23">SUM(M11-Q11-Q11)</f>
        <v>-3</v>
      </c>
      <c r="Z11" s="126">
        <f t="shared" ref="Z11:Z32" si="24">SUM(N11-R11-R11)</f>
        <v>0</v>
      </c>
      <c r="AA11" s="126">
        <f t="shared" ref="AA11:AA32" si="25">SUM(X11:Z11)</f>
        <v>-4</v>
      </c>
      <c r="AB11" s="126">
        <f t="shared" ref="AB11:AB32" si="26">SUM(AA11-AC11)</f>
        <v>-4</v>
      </c>
      <c r="AC11" s="126">
        <f>ROUND(AA11*M37%,0)</f>
        <v>0</v>
      </c>
      <c r="AD11" s="127">
        <f t="shared" ref="AD11:AD32" si="27">SUM(AB11:AC11)</f>
        <v>-4</v>
      </c>
      <c r="AE11" s="127">
        <f t="shared" ref="AE11:AE32" si="28">SUM(AA11-AD11)</f>
        <v>0</v>
      </c>
      <c r="AF11" s="319"/>
      <c r="AG11" s="320"/>
    </row>
    <row r="12" spans="1:33" hidden="1">
      <c r="A12" s="197"/>
      <c r="B12" s="203"/>
      <c r="C12" s="105" t="s">
        <v>126</v>
      </c>
      <c r="D12" s="125">
        <f>('BASIC DETAIL'!C8/2)</f>
        <v>0</v>
      </c>
      <c r="E12" s="126">
        <f t="shared" ref="E12" si="29">ROUND(D12*4/100,0)</f>
        <v>0</v>
      </c>
      <c r="F12" s="126">
        <v>0</v>
      </c>
      <c r="G12" s="126">
        <f t="shared" ref="G12" si="30">SUM(D12:F12)</f>
        <v>0</v>
      </c>
      <c r="H12" s="125">
        <f>('BASIC DETAIL'!D8/2)</f>
        <v>0</v>
      </c>
      <c r="I12" s="126">
        <f t="shared" ref="I12" si="31">ROUND(H12*136/100,0)</f>
        <v>0</v>
      </c>
      <c r="J12" s="126">
        <v>0</v>
      </c>
      <c r="K12" s="126">
        <f t="shared" ref="K12" si="32">SUM(H12:J12)</f>
        <v>0</v>
      </c>
      <c r="L12" s="126">
        <f t="shared" ref="L12" si="33">SUM(D12-H12)</f>
        <v>0</v>
      </c>
      <c r="M12" s="126">
        <f t="shared" ref="M12" si="34">SUM(E12-I12)</f>
        <v>0</v>
      </c>
      <c r="N12" s="126">
        <f t="shared" ref="N12" si="35">SUM(F12-J12)</f>
        <v>0</v>
      </c>
      <c r="O12" s="126">
        <f t="shared" ref="O12" si="36">SUM(G12-K12)</f>
        <v>0</v>
      </c>
      <c r="P12" s="126">
        <f>ROUND(L12*R6%,0)</f>
        <v>0</v>
      </c>
      <c r="Q12" s="126">
        <f>ROUND(M12*R6%,0)</f>
        <v>0</v>
      </c>
      <c r="R12" s="126">
        <f>ROUND(N12*R6%,0)</f>
        <v>0</v>
      </c>
      <c r="S12" s="126">
        <f t="shared" ref="S12" si="37">SUM(P12:R12)</f>
        <v>0</v>
      </c>
      <c r="T12" s="126">
        <f t="shared" ref="T12" si="38">SUM(S12-U12)</f>
        <v>0</v>
      </c>
      <c r="U12" s="126">
        <f>ROUND(S12*'BASIC DETAIL'!D5%,0)</f>
        <v>0</v>
      </c>
      <c r="V12" s="127">
        <f t="shared" ref="V12" si="39">SUM(T12:U12)</f>
        <v>0</v>
      </c>
      <c r="W12" s="127">
        <f t="shared" ref="W12" si="40">SUM(S12-V12)</f>
        <v>0</v>
      </c>
      <c r="X12" s="126">
        <f t="shared" ref="X12" si="41">SUM(L12-P12-P12)</f>
        <v>0</v>
      </c>
      <c r="Y12" s="126">
        <f t="shared" ref="Y12" si="42">SUM(M12-Q12-Q12)</f>
        <v>0</v>
      </c>
      <c r="Z12" s="126">
        <f t="shared" ref="Z12" si="43">SUM(N12-R12-R12)</f>
        <v>0</v>
      </c>
      <c r="AA12" s="126">
        <f t="shared" ref="AA12" si="44">SUM(X12:Z12)</f>
        <v>0</v>
      </c>
      <c r="AB12" s="126">
        <f t="shared" ref="AB12" si="45">SUM(AA12-AC12)</f>
        <v>0</v>
      </c>
      <c r="AC12" s="126">
        <f>ROUND(AA12*M38%,0)</f>
        <v>0</v>
      </c>
      <c r="AD12" s="127">
        <f t="shared" ref="AD12" si="46">SUM(AB12:AC12)</f>
        <v>0</v>
      </c>
      <c r="AE12" s="127">
        <f t="shared" ref="AE12" si="47">SUM(AA12-AD12)</f>
        <v>0</v>
      </c>
      <c r="AF12" s="319"/>
      <c r="AG12" s="320"/>
    </row>
    <row r="13" spans="1:33" s="119" customFormat="1" hidden="1">
      <c r="A13" s="198"/>
      <c r="B13" s="204"/>
      <c r="C13" s="118" t="s">
        <v>52</v>
      </c>
      <c r="D13" s="128">
        <f>SUM(D11:D12)</f>
        <v>4</v>
      </c>
      <c r="E13" s="128">
        <f t="shared" ref="E13:AE13" si="48">SUM(E11:E12)</f>
        <v>0</v>
      </c>
      <c r="F13" s="128">
        <f t="shared" si="48"/>
        <v>0</v>
      </c>
      <c r="G13" s="128">
        <f t="shared" si="48"/>
        <v>4</v>
      </c>
      <c r="H13" s="128">
        <f t="shared" si="48"/>
        <v>5</v>
      </c>
      <c r="I13" s="128">
        <f t="shared" si="48"/>
        <v>7</v>
      </c>
      <c r="J13" s="128">
        <f t="shared" si="48"/>
        <v>0</v>
      </c>
      <c r="K13" s="128">
        <f t="shared" si="48"/>
        <v>12</v>
      </c>
      <c r="L13" s="128">
        <f t="shared" si="48"/>
        <v>-1</v>
      </c>
      <c r="M13" s="128">
        <f t="shared" si="48"/>
        <v>-7</v>
      </c>
      <c r="N13" s="128">
        <f t="shared" si="48"/>
        <v>0</v>
      </c>
      <c r="O13" s="128">
        <f t="shared" si="48"/>
        <v>-8</v>
      </c>
      <c r="P13" s="128">
        <f t="shared" si="48"/>
        <v>0</v>
      </c>
      <c r="Q13" s="128">
        <f t="shared" si="48"/>
        <v>-2</v>
      </c>
      <c r="R13" s="128">
        <f t="shared" si="48"/>
        <v>0</v>
      </c>
      <c r="S13" s="128">
        <f t="shared" si="48"/>
        <v>-2</v>
      </c>
      <c r="T13" s="128">
        <f t="shared" si="48"/>
        <v>-2</v>
      </c>
      <c r="U13" s="128">
        <f t="shared" si="48"/>
        <v>0</v>
      </c>
      <c r="V13" s="128">
        <f t="shared" si="48"/>
        <v>-2</v>
      </c>
      <c r="W13" s="128">
        <f t="shared" si="48"/>
        <v>0</v>
      </c>
      <c r="X13" s="128">
        <f t="shared" si="48"/>
        <v>-1</v>
      </c>
      <c r="Y13" s="128">
        <f t="shared" si="48"/>
        <v>-3</v>
      </c>
      <c r="Z13" s="128">
        <f t="shared" si="48"/>
        <v>0</v>
      </c>
      <c r="AA13" s="128">
        <f t="shared" si="48"/>
        <v>-4</v>
      </c>
      <c r="AB13" s="128">
        <f t="shared" si="48"/>
        <v>-4</v>
      </c>
      <c r="AC13" s="128">
        <f t="shared" si="48"/>
        <v>0</v>
      </c>
      <c r="AD13" s="128">
        <f t="shared" si="48"/>
        <v>-4</v>
      </c>
      <c r="AE13" s="128">
        <f t="shared" si="48"/>
        <v>0</v>
      </c>
      <c r="AF13" s="321"/>
      <c r="AG13" s="322"/>
    </row>
    <row r="14" spans="1:33">
      <c r="A14" s="196">
        <v>3</v>
      </c>
      <c r="B14" s="202">
        <v>42795</v>
      </c>
      <c r="C14" s="105" t="s">
        <v>125</v>
      </c>
      <c r="D14" s="125">
        <f>('BASIC DETAIL'!E9)</f>
        <v>5</v>
      </c>
      <c r="E14" s="126">
        <f t="shared" si="16"/>
        <v>0</v>
      </c>
      <c r="F14" s="126">
        <v>0</v>
      </c>
      <c r="G14" s="126">
        <f t="shared" si="0"/>
        <v>5</v>
      </c>
      <c r="H14" s="125">
        <f>('BASIC DETAIL'!F9)</f>
        <v>6</v>
      </c>
      <c r="I14" s="126">
        <f t="shared" si="17"/>
        <v>8</v>
      </c>
      <c r="J14" s="126">
        <v>0</v>
      </c>
      <c r="K14" s="126">
        <f t="shared" si="1"/>
        <v>14</v>
      </c>
      <c r="L14" s="126">
        <f t="shared" si="2"/>
        <v>-1</v>
      </c>
      <c r="M14" s="126">
        <f t="shared" si="3"/>
        <v>-8</v>
      </c>
      <c r="N14" s="126">
        <f t="shared" si="4"/>
        <v>0</v>
      </c>
      <c r="O14" s="126">
        <f t="shared" si="5"/>
        <v>-9</v>
      </c>
      <c r="P14" s="126">
        <f>ROUND(L14*R6%,0)</f>
        <v>0</v>
      </c>
      <c r="Q14" s="126">
        <f>ROUND(M14*R6%,0)</f>
        <v>-2</v>
      </c>
      <c r="R14" s="126">
        <f>ROUND(N14*R6%,0)</f>
        <v>0</v>
      </c>
      <c r="S14" s="126">
        <f t="shared" si="18"/>
        <v>-2</v>
      </c>
      <c r="T14" s="126">
        <f t="shared" si="19"/>
        <v>-2</v>
      </c>
      <c r="U14" s="126">
        <f>ROUND(S14*'BASIC DETAIL'!D5%,0)</f>
        <v>0</v>
      </c>
      <c r="V14" s="127">
        <f t="shared" si="20"/>
        <v>-2</v>
      </c>
      <c r="W14" s="127">
        <f t="shared" si="21"/>
        <v>0</v>
      </c>
      <c r="X14" s="126">
        <f t="shared" si="22"/>
        <v>-1</v>
      </c>
      <c r="Y14" s="126">
        <f t="shared" si="23"/>
        <v>-4</v>
      </c>
      <c r="Z14" s="126">
        <f t="shared" si="24"/>
        <v>0</v>
      </c>
      <c r="AA14" s="126">
        <f t="shared" si="25"/>
        <v>-5</v>
      </c>
      <c r="AB14" s="126">
        <f t="shared" si="26"/>
        <v>-4</v>
      </c>
      <c r="AC14" s="126">
        <f>ROUND(AA14*M37%,0)</f>
        <v>-1</v>
      </c>
      <c r="AD14" s="127">
        <f t="shared" si="27"/>
        <v>-5</v>
      </c>
      <c r="AE14" s="127">
        <f t="shared" si="28"/>
        <v>0</v>
      </c>
      <c r="AF14" s="319"/>
      <c r="AG14" s="320"/>
    </row>
    <row r="15" spans="1:33" hidden="1">
      <c r="A15" s="197"/>
      <c r="B15" s="203"/>
      <c r="C15" s="105" t="s">
        <v>126</v>
      </c>
      <c r="D15" s="125">
        <f>('BASIC DETAIL'!C9/2)</f>
        <v>0</v>
      </c>
      <c r="E15" s="126">
        <f t="shared" ref="E15" si="49">ROUND(D15*4/100,0)</f>
        <v>0</v>
      </c>
      <c r="F15" s="126">
        <v>0</v>
      </c>
      <c r="G15" s="126">
        <f t="shared" ref="G15" si="50">SUM(D15:F15)</f>
        <v>0</v>
      </c>
      <c r="H15" s="125">
        <f>('BASIC DETAIL'!D9/2)</f>
        <v>0</v>
      </c>
      <c r="I15" s="126">
        <f t="shared" ref="I15" si="51">ROUND(H15*136/100,0)</f>
        <v>0</v>
      </c>
      <c r="J15" s="126">
        <v>0</v>
      </c>
      <c r="K15" s="126">
        <f t="shared" ref="K15" si="52">SUM(H15:J15)</f>
        <v>0</v>
      </c>
      <c r="L15" s="126">
        <f t="shared" ref="L15" si="53">SUM(D15-H15)</f>
        <v>0</v>
      </c>
      <c r="M15" s="126">
        <f t="shared" ref="M15" si="54">SUM(E15-I15)</f>
        <v>0</v>
      </c>
      <c r="N15" s="126">
        <v>0</v>
      </c>
      <c r="O15" s="126">
        <f t="shared" ref="O15" si="55">SUM(G15-K15)</f>
        <v>0</v>
      </c>
      <c r="P15" s="126">
        <f>ROUND(L15*R6%,0)</f>
        <v>0</v>
      </c>
      <c r="Q15" s="126">
        <f>ROUND(M15*R6%,0)</f>
        <v>0</v>
      </c>
      <c r="R15" s="126">
        <f>ROUND(N15*R6%,0)</f>
        <v>0</v>
      </c>
      <c r="S15" s="126">
        <f t="shared" ref="S15" si="56">SUM(P15:R15)</f>
        <v>0</v>
      </c>
      <c r="T15" s="126">
        <f t="shared" ref="T15" si="57">SUM(S15-U15)</f>
        <v>0</v>
      </c>
      <c r="U15" s="126">
        <f>ROUND(S15*'BASIC DETAIL'!D5%,0)</f>
        <v>0</v>
      </c>
      <c r="V15" s="127">
        <f t="shared" ref="V15" si="58">SUM(T15:U15)</f>
        <v>0</v>
      </c>
      <c r="W15" s="127">
        <f t="shared" ref="W15" si="59">SUM(S15-V15)</f>
        <v>0</v>
      </c>
      <c r="X15" s="126">
        <f t="shared" ref="X15" si="60">SUM(L15-P15-P15)</f>
        <v>0</v>
      </c>
      <c r="Y15" s="126">
        <f t="shared" ref="Y15" si="61">SUM(M15-Q15-Q15)</f>
        <v>0</v>
      </c>
      <c r="Z15" s="126">
        <v>0</v>
      </c>
      <c r="AA15" s="126">
        <f t="shared" ref="AA15" si="62">SUM(X15:Z15)</f>
        <v>0</v>
      </c>
      <c r="AB15" s="126">
        <f t="shared" ref="AB15" si="63">SUM(AA15-AC15)</f>
        <v>0</v>
      </c>
      <c r="AC15" s="126">
        <f>ROUND(AA15*M38%,0)</f>
        <v>0</v>
      </c>
      <c r="AD15" s="127">
        <f t="shared" ref="AD15" si="64">SUM(AB15:AC15)</f>
        <v>0</v>
      </c>
      <c r="AE15" s="127">
        <f t="shared" ref="AE15" si="65">SUM(AA15-AD15)</f>
        <v>0</v>
      </c>
      <c r="AF15" s="319"/>
      <c r="AG15" s="320"/>
    </row>
    <row r="16" spans="1:33" s="119" customFormat="1" hidden="1">
      <c r="A16" s="198"/>
      <c r="B16" s="204"/>
      <c r="C16" s="118" t="s">
        <v>52</v>
      </c>
      <c r="D16" s="128">
        <f>SUM(D14:D15)</f>
        <v>5</v>
      </c>
      <c r="E16" s="128">
        <f t="shared" ref="E16" si="66">SUM(E14:E15)</f>
        <v>0</v>
      </c>
      <c r="F16" s="128">
        <f t="shared" ref="F16" si="67">SUM(F14:F15)</f>
        <v>0</v>
      </c>
      <c r="G16" s="129">
        <f>SUM(G14+G15)</f>
        <v>5</v>
      </c>
      <c r="H16" s="129">
        <f t="shared" ref="H16:AE16" si="68">SUM(H14+H15)</f>
        <v>6</v>
      </c>
      <c r="I16" s="129">
        <f t="shared" si="68"/>
        <v>8</v>
      </c>
      <c r="J16" s="129">
        <f t="shared" si="68"/>
        <v>0</v>
      </c>
      <c r="K16" s="129">
        <f t="shared" si="68"/>
        <v>14</v>
      </c>
      <c r="L16" s="129">
        <f t="shared" si="68"/>
        <v>-1</v>
      </c>
      <c r="M16" s="129">
        <f t="shared" si="68"/>
        <v>-8</v>
      </c>
      <c r="N16" s="129">
        <f t="shared" si="68"/>
        <v>0</v>
      </c>
      <c r="O16" s="129">
        <f t="shared" si="68"/>
        <v>-9</v>
      </c>
      <c r="P16" s="129">
        <f t="shared" si="68"/>
        <v>0</v>
      </c>
      <c r="Q16" s="129">
        <f t="shared" si="68"/>
        <v>-2</v>
      </c>
      <c r="R16" s="129">
        <f t="shared" si="68"/>
        <v>0</v>
      </c>
      <c r="S16" s="129">
        <f t="shared" si="68"/>
        <v>-2</v>
      </c>
      <c r="T16" s="129">
        <f t="shared" si="68"/>
        <v>-2</v>
      </c>
      <c r="U16" s="129">
        <f t="shared" si="68"/>
        <v>0</v>
      </c>
      <c r="V16" s="129">
        <f t="shared" si="68"/>
        <v>-2</v>
      </c>
      <c r="W16" s="129">
        <f t="shared" si="68"/>
        <v>0</v>
      </c>
      <c r="X16" s="129">
        <f t="shared" si="68"/>
        <v>-1</v>
      </c>
      <c r="Y16" s="129">
        <f t="shared" si="68"/>
        <v>-4</v>
      </c>
      <c r="Z16" s="129">
        <f t="shared" si="68"/>
        <v>0</v>
      </c>
      <c r="AA16" s="129">
        <f t="shared" si="68"/>
        <v>-5</v>
      </c>
      <c r="AB16" s="129">
        <f t="shared" si="68"/>
        <v>-4</v>
      </c>
      <c r="AC16" s="129">
        <f t="shared" si="68"/>
        <v>-1</v>
      </c>
      <c r="AD16" s="129">
        <f t="shared" si="68"/>
        <v>-5</v>
      </c>
      <c r="AE16" s="129">
        <f t="shared" si="68"/>
        <v>0</v>
      </c>
      <c r="AF16" s="321"/>
      <c r="AG16" s="322"/>
    </row>
    <row r="17" spans="1:33">
      <c r="A17" s="196">
        <v>4</v>
      </c>
      <c r="B17" s="202">
        <v>42826</v>
      </c>
      <c r="C17" s="105" t="s">
        <v>125</v>
      </c>
      <c r="D17" s="125">
        <f>('BASIC DETAIL'!E10)</f>
        <v>6</v>
      </c>
      <c r="E17" s="126">
        <f t="shared" si="16"/>
        <v>0</v>
      </c>
      <c r="F17" s="126">
        <v>0</v>
      </c>
      <c r="G17" s="126">
        <f t="shared" si="0"/>
        <v>6</v>
      </c>
      <c r="H17" s="125">
        <f>('BASIC DETAIL'!F10)</f>
        <v>7</v>
      </c>
      <c r="I17" s="126">
        <f t="shared" si="17"/>
        <v>10</v>
      </c>
      <c r="J17" s="126">
        <v>0</v>
      </c>
      <c r="K17" s="126">
        <f t="shared" si="1"/>
        <v>17</v>
      </c>
      <c r="L17" s="126">
        <f t="shared" si="2"/>
        <v>-1</v>
      </c>
      <c r="M17" s="126">
        <f t="shared" si="3"/>
        <v>-10</v>
      </c>
      <c r="N17" s="126">
        <f t="shared" si="4"/>
        <v>0</v>
      </c>
      <c r="O17" s="126">
        <f t="shared" si="5"/>
        <v>-11</v>
      </c>
      <c r="P17" s="126">
        <f>ROUND(L17*R6%,0)</f>
        <v>0</v>
      </c>
      <c r="Q17" s="126">
        <f>ROUND(M17*R6%,0)</f>
        <v>-3</v>
      </c>
      <c r="R17" s="126">
        <f>ROUND(N17*R6%,0)</f>
        <v>0</v>
      </c>
      <c r="S17" s="126">
        <f t="shared" si="18"/>
        <v>-3</v>
      </c>
      <c r="T17" s="126">
        <f t="shared" si="19"/>
        <v>-3</v>
      </c>
      <c r="U17" s="126">
        <f>ROUND(S17*'BASIC DETAIL'!D5%,0)</f>
        <v>0</v>
      </c>
      <c r="V17" s="127">
        <f t="shared" si="20"/>
        <v>-3</v>
      </c>
      <c r="W17" s="127">
        <f t="shared" si="21"/>
        <v>0</v>
      </c>
      <c r="X17" s="126">
        <f t="shared" si="22"/>
        <v>-1</v>
      </c>
      <c r="Y17" s="126">
        <f t="shared" si="23"/>
        <v>-4</v>
      </c>
      <c r="Z17" s="126">
        <f t="shared" si="24"/>
        <v>0</v>
      </c>
      <c r="AA17" s="126">
        <f t="shared" si="25"/>
        <v>-5</v>
      </c>
      <c r="AB17" s="126">
        <f t="shared" si="26"/>
        <v>-4</v>
      </c>
      <c r="AC17" s="126">
        <f>ROUND(AA17*M37%,0)</f>
        <v>-1</v>
      </c>
      <c r="AD17" s="127">
        <f t="shared" si="27"/>
        <v>-5</v>
      </c>
      <c r="AE17" s="127">
        <f t="shared" si="28"/>
        <v>0</v>
      </c>
      <c r="AF17" s="319"/>
      <c r="AG17" s="320"/>
    </row>
    <row r="18" spans="1:33" hidden="1">
      <c r="A18" s="197"/>
      <c r="B18" s="203"/>
      <c r="C18" s="105" t="s">
        <v>126</v>
      </c>
      <c r="D18" s="125">
        <f>('BASIC DETAIL'!C10)</f>
        <v>0</v>
      </c>
      <c r="E18" s="126">
        <f t="shared" ref="E18" si="69">ROUND(D18*4/100,0)</f>
        <v>0</v>
      </c>
      <c r="F18" s="126">
        <v>0</v>
      </c>
      <c r="G18" s="126">
        <f t="shared" ref="G18" si="70">SUM(D18:F18)</f>
        <v>0</v>
      </c>
      <c r="H18" s="125">
        <f>('BASIC DETAIL'!D10/2)</f>
        <v>0</v>
      </c>
      <c r="I18" s="126">
        <f t="shared" ref="I18" si="71">ROUND(H18*136/100,0)</f>
        <v>0</v>
      </c>
      <c r="J18" s="126">
        <v>0</v>
      </c>
      <c r="K18" s="126">
        <f t="shared" ref="K18" si="72">SUM(H18:J18)</f>
        <v>0</v>
      </c>
      <c r="L18" s="126">
        <f t="shared" ref="L18" si="73">SUM(D18-H18)</f>
        <v>0</v>
      </c>
      <c r="M18" s="126">
        <f t="shared" ref="M18" si="74">SUM(E18-I18)</f>
        <v>0</v>
      </c>
      <c r="N18" s="126">
        <f t="shared" ref="N18" si="75">SUM(F18-J18)</f>
        <v>0</v>
      </c>
      <c r="O18" s="126">
        <f t="shared" ref="O18" si="76">SUM(G18-K18)</f>
        <v>0</v>
      </c>
      <c r="P18" s="126">
        <f>ROUND(L18*R6%,0)</f>
        <v>0</v>
      </c>
      <c r="Q18" s="126">
        <f>ROUND(M18*R6%,0)</f>
        <v>0</v>
      </c>
      <c r="R18" s="126">
        <f>ROUND(N18*R6%,0)</f>
        <v>0</v>
      </c>
      <c r="S18" s="126">
        <f t="shared" ref="S18" si="77">SUM(P18:R18)</f>
        <v>0</v>
      </c>
      <c r="T18" s="126">
        <f t="shared" ref="T18" si="78">SUM(S18-U18)</f>
        <v>0</v>
      </c>
      <c r="U18" s="126">
        <f>ROUND(S18*'BASIC DETAIL'!D5%,0)</f>
        <v>0</v>
      </c>
      <c r="V18" s="127">
        <f t="shared" ref="V18" si="79">SUM(T18:U18)</f>
        <v>0</v>
      </c>
      <c r="W18" s="127">
        <f t="shared" ref="W18" si="80">SUM(S18-V18)</f>
        <v>0</v>
      </c>
      <c r="X18" s="126">
        <f t="shared" ref="X18" si="81">SUM(L18-P18-P18)</f>
        <v>0</v>
      </c>
      <c r="Y18" s="126">
        <f t="shared" ref="Y18" si="82">SUM(M18-Q18-Q18)</f>
        <v>0</v>
      </c>
      <c r="Z18" s="126">
        <f t="shared" ref="Z18" si="83">SUM(N18-R18-R18)</f>
        <v>0</v>
      </c>
      <c r="AA18" s="126">
        <f t="shared" ref="AA18" si="84">SUM(X18:Z18)</f>
        <v>0</v>
      </c>
      <c r="AB18" s="126">
        <f t="shared" ref="AB18" si="85">SUM(AA18-AC18)</f>
        <v>0</v>
      </c>
      <c r="AC18" s="126">
        <f>ROUND(AA18*M38%,0)</f>
        <v>0</v>
      </c>
      <c r="AD18" s="127">
        <f t="shared" ref="AD18" si="86">SUM(AB18:AC18)</f>
        <v>0</v>
      </c>
      <c r="AE18" s="127">
        <f t="shared" ref="AE18" si="87">SUM(AA18-AD18)</f>
        <v>0</v>
      </c>
      <c r="AF18" s="319"/>
      <c r="AG18" s="320"/>
    </row>
    <row r="19" spans="1:33" hidden="1">
      <c r="A19" s="198"/>
      <c r="B19" s="204"/>
      <c r="C19" s="105" t="s">
        <v>52</v>
      </c>
      <c r="D19" s="128">
        <f>SUM(D17:D18)</f>
        <v>6</v>
      </c>
      <c r="E19" s="128">
        <f t="shared" ref="E19:AE19" si="88">SUM(E17:E18)</f>
        <v>0</v>
      </c>
      <c r="F19" s="128">
        <f t="shared" si="88"/>
        <v>0</v>
      </c>
      <c r="G19" s="128">
        <f t="shared" si="88"/>
        <v>6</v>
      </c>
      <c r="H19" s="128">
        <f t="shared" si="88"/>
        <v>7</v>
      </c>
      <c r="I19" s="128">
        <f t="shared" si="88"/>
        <v>10</v>
      </c>
      <c r="J19" s="128">
        <f t="shared" si="88"/>
        <v>0</v>
      </c>
      <c r="K19" s="128">
        <f t="shared" si="88"/>
        <v>17</v>
      </c>
      <c r="L19" s="128">
        <f t="shared" si="88"/>
        <v>-1</v>
      </c>
      <c r="M19" s="128">
        <f t="shared" si="88"/>
        <v>-10</v>
      </c>
      <c r="N19" s="128">
        <f t="shared" si="88"/>
        <v>0</v>
      </c>
      <c r="O19" s="128">
        <f t="shared" si="88"/>
        <v>-11</v>
      </c>
      <c r="P19" s="128">
        <f t="shared" si="88"/>
        <v>0</v>
      </c>
      <c r="Q19" s="128">
        <f t="shared" si="88"/>
        <v>-3</v>
      </c>
      <c r="R19" s="128">
        <f t="shared" si="88"/>
        <v>0</v>
      </c>
      <c r="S19" s="128">
        <f t="shared" si="88"/>
        <v>-3</v>
      </c>
      <c r="T19" s="128">
        <f t="shared" si="88"/>
        <v>-3</v>
      </c>
      <c r="U19" s="128">
        <f t="shared" si="88"/>
        <v>0</v>
      </c>
      <c r="V19" s="128">
        <f t="shared" si="88"/>
        <v>-3</v>
      </c>
      <c r="W19" s="128">
        <f t="shared" si="88"/>
        <v>0</v>
      </c>
      <c r="X19" s="128">
        <f t="shared" si="88"/>
        <v>-1</v>
      </c>
      <c r="Y19" s="128">
        <f t="shared" si="88"/>
        <v>-4</v>
      </c>
      <c r="Z19" s="128">
        <f t="shared" si="88"/>
        <v>0</v>
      </c>
      <c r="AA19" s="128">
        <f t="shared" si="88"/>
        <v>-5</v>
      </c>
      <c r="AB19" s="128">
        <f t="shared" si="88"/>
        <v>-4</v>
      </c>
      <c r="AC19" s="128">
        <f t="shared" si="88"/>
        <v>-1</v>
      </c>
      <c r="AD19" s="128">
        <f t="shared" si="88"/>
        <v>-5</v>
      </c>
      <c r="AE19" s="128">
        <f t="shared" si="88"/>
        <v>0</v>
      </c>
      <c r="AF19" s="319"/>
      <c r="AG19" s="320"/>
    </row>
    <row r="20" spans="1:33">
      <c r="A20" s="196">
        <v>5</v>
      </c>
      <c r="B20" s="202">
        <v>42856</v>
      </c>
      <c r="C20" s="105" t="s">
        <v>125</v>
      </c>
      <c r="D20" s="125">
        <f>('BASIC DETAIL'!E11)</f>
        <v>7</v>
      </c>
      <c r="E20" s="126">
        <f t="shared" si="16"/>
        <v>0</v>
      </c>
      <c r="F20" s="126">
        <v>0</v>
      </c>
      <c r="G20" s="126">
        <f t="shared" si="0"/>
        <v>7</v>
      </c>
      <c r="H20" s="125">
        <f>('BASIC DETAIL'!F11)</f>
        <v>8</v>
      </c>
      <c r="I20" s="126">
        <f t="shared" si="17"/>
        <v>11</v>
      </c>
      <c r="J20" s="126">
        <v>0</v>
      </c>
      <c r="K20" s="126">
        <f t="shared" si="1"/>
        <v>19</v>
      </c>
      <c r="L20" s="126">
        <f t="shared" si="2"/>
        <v>-1</v>
      </c>
      <c r="M20" s="126">
        <f t="shared" si="3"/>
        <v>-11</v>
      </c>
      <c r="N20" s="126">
        <f t="shared" si="4"/>
        <v>0</v>
      </c>
      <c r="O20" s="126">
        <f t="shared" si="5"/>
        <v>-12</v>
      </c>
      <c r="P20" s="126">
        <f>ROUND(L20*R6%,0)</f>
        <v>0</v>
      </c>
      <c r="Q20" s="126">
        <f>ROUND(M20*R6%,0)</f>
        <v>-3</v>
      </c>
      <c r="R20" s="126">
        <f>ROUND(N20*R6%,0)</f>
        <v>0</v>
      </c>
      <c r="S20" s="126">
        <f t="shared" si="18"/>
        <v>-3</v>
      </c>
      <c r="T20" s="126">
        <f t="shared" si="19"/>
        <v>-3</v>
      </c>
      <c r="U20" s="126">
        <f>ROUND(S20*'BASIC DETAIL'!D5%,0)</f>
        <v>0</v>
      </c>
      <c r="V20" s="127">
        <f t="shared" si="20"/>
        <v>-3</v>
      </c>
      <c r="W20" s="127">
        <f t="shared" si="21"/>
        <v>0</v>
      </c>
      <c r="X20" s="126">
        <f t="shared" si="22"/>
        <v>-1</v>
      </c>
      <c r="Y20" s="126">
        <f t="shared" si="23"/>
        <v>-5</v>
      </c>
      <c r="Z20" s="126">
        <f t="shared" si="24"/>
        <v>0</v>
      </c>
      <c r="AA20" s="126">
        <f t="shared" si="25"/>
        <v>-6</v>
      </c>
      <c r="AB20" s="126">
        <f t="shared" si="26"/>
        <v>-5</v>
      </c>
      <c r="AC20" s="126">
        <f>ROUND(AA20*M37%,0)</f>
        <v>-1</v>
      </c>
      <c r="AD20" s="127">
        <f t="shared" si="27"/>
        <v>-6</v>
      </c>
      <c r="AE20" s="127">
        <f t="shared" si="28"/>
        <v>0</v>
      </c>
      <c r="AF20" s="319"/>
      <c r="AG20" s="320"/>
    </row>
    <row r="21" spans="1:33" hidden="1">
      <c r="A21" s="197"/>
      <c r="B21" s="203"/>
      <c r="C21" s="105" t="s">
        <v>126</v>
      </c>
      <c r="D21" s="125">
        <f>('BASIC DETAIL'!C11/2)</f>
        <v>0</v>
      </c>
      <c r="E21" s="126">
        <f t="shared" ref="E21" si="89">ROUND(D21*4/100,0)</f>
        <v>0</v>
      </c>
      <c r="F21" s="126">
        <v>0</v>
      </c>
      <c r="G21" s="126">
        <f t="shared" ref="G21" si="90">SUM(D21:F21)</f>
        <v>0</v>
      </c>
      <c r="H21" s="125">
        <f>('BASIC DETAIL'!D11/2)</f>
        <v>0</v>
      </c>
      <c r="I21" s="126">
        <f t="shared" ref="I21" si="91">ROUND(H21*136/100,0)</f>
        <v>0</v>
      </c>
      <c r="J21" s="126">
        <v>0</v>
      </c>
      <c r="K21" s="126">
        <f t="shared" ref="K21" si="92">SUM(H21:J21)</f>
        <v>0</v>
      </c>
      <c r="L21" s="126">
        <f t="shared" ref="L21" si="93">SUM(D21-H21)</f>
        <v>0</v>
      </c>
      <c r="M21" s="126">
        <f t="shared" ref="M21" si="94">SUM(E21-I21)</f>
        <v>0</v>
      </c>
      <c r="N21" s="126">
        <f t="shared" ref="N21" si="95">SUM(F21-J21)</f>
        <v>0</v>
      </c>
      <c r="O21" s="126">
        <f t="shared" ref="O21" si="96">SUM(G21-K21)</f>
        <v>0</v>
      </c>
      <c r="P21" s="126">
        <f>ROUND(L21*R6%,0)</f>
        <v>0</v>
      </c>
      <c r="Q21" s="126">
        <f>ROUND(M21*R6%,0)</f>
        <v>0</v>
      </c>
      <c r="R21" s="126">
        <f>ROUND(N21*R6%,0)</f>
        <v>0</v>
      </c>
      <c r="S21" s="126">
        <f t="shared" ref="S21" si="97">SUM(P21:R21)</f>
        <v>0</v>
      </c>
      <c r="T21" s="126">
        <f t="shared" ref="T21" si="98">SUM(S21-U21)</f>
        <v>0</v>
      </c>
      <c r="U21" s="126">
        <f>ROUND(S21*'BASIC DETAIL'!D5%,0)</f>
        <v>0</v>
      </c>
      <c r="V21" s="127">
        <f t="shared" ref="V21" si="99">SUM(T21:U21)</f>
        <v>0</v>
      </c>
      <c r="W21" s="127">
        <f t="shared" ref="W21" si="100">SUM(S21-V21)</f>
        <v>0</v>
      </c>
      <c r="X21" s="126">
        <f t="shared" ref="X21" si="101">SUM(L21-P21-P21)</f>
        <v>0</v>
      </c>
      <c r="Y21" s="126">
        <f t="shared" ref="Y21" si="102">SUM(M21-Q21-Q21)</f>
        <v>0</v>
      </c>
      <c r="Z21" s="126">
        <f t="shared" ref="Z21" si="103">SUM(N21-R21-R21)</f>
        <v>0</v>
      </c>
      <c r="AA21" s="126">
        <f t="shared" ref="AA21" si="104">SUM(X21:Z21)</f>
        <v>0</v>
      </c>
      <c r="AB21" s="126">
        <f t="shared" ref="AB21" si="105">SUM(AA21-AC21)</f>
        <v>0</v>
      </c>
      <c r="AC21" s="126">
        <f>ROUND(AA21*M38%,0)</f>
        <v>0</v>
      </c>
      <c r="AD21" s="127">
        <f t="shared" ref="AD21" si="106">SUM(AB21:AC21)</f>
        <v>0</v>
      </c>
      <c r="AE21" s="127">
        <f t="shared" ref="AE21" si="107">SUM(AA21-AD21)</f>
        <v>0</v>
      </c>
      <c r="AF21" s="319"/>
      <c r="AG21" s="320"/>
    </row>
    <row r="22" spans="1:33" hidden="1">
      <c r="A22" s="198"/>
      <c r="B22" s="204"/>
      <c r="C22" s="105" t="s">
        <v>52</v>
      </c>
      <c r="D22" s="128">
        <f>SUM(D20:D21)</f>
        <v>7</v>
      </c>
      <c r="E22" s="128">
        <f t="shared" ref="E22:AE22" si="108">SUM(E20:E21)</f>
        <v>0</v>
      </c>
      <c r="F22" s="128">
        <f t="shared" si="108"/>
        <v>0</v>
      </c>
      <c r="G22" s="128">
        <f t="shared" si="108"/>
        <v>7</v>
      </c>
      <c r="H22" s="128">
        <f t="shared" si="108"/>
        <v>8</v>
      </c>
      <c r="I22" s="128">
        <f t="shared" si="108"/>
        <v>11</v>
      </c>
      <c r="J22" s="128">
        <f t="shared" si="108"/>
        <v>0</v>
      </c>
      <c r="K22" s="128">
        <f t="shared" si="108"/>
        <v>19</v>
      </c>
      <c r="L22" s="128">
        <f t="shared" si="108"/>
        <v>-1</v>
      </c>
      <c r="M22" s="128">
        <f t="shared" si="108"/>
        <v>-11</v>
      </c>
      <c r="N22" s="128">
        <f t="shared" si="108"/>
        <v>0</v>
      </c>
      <c r="O22" s="128">
        <f t="shared" si="108"/>
        <v>-12</v>
      </c>
      <c r="P22" s="128">
        <f t="shared" si="108"/>
        <v>0</v>
      </c>
      <c r="Q22" s="128">
        <f t="shared" si="108"/>
        <v>-3</v>
      </c>
      <c r="R22" s="128">
        <f t="shared" si="108"/>
        <v>0</v>
      </c>
      <c r="S22" s="128">
        <f t="shared" si="108"/>
        <v>-3</v>
      </c>
      <c r="T22" s="128">
        <f t="shared" si="108"/>
        <v>-3</v>
      </c>
      <c r="U22" s="128">
        <f t="shared" si="108"/>
        <v>0</v>
      </c>
      <c r="V22" s="128">
        <f t="shared" si="108"/>
        <v>-3</v>
      </c>
      <c r="W22" s="128">
        <f t="shared" si="108"/>
        <v>0</v>
      </c>
      <c r="X22" s="128">
        <f t="shared" si="108"/>
        <v>-1</v>
      </c>
      <c r="Y22" s="128">
        <f t="shared" si="108"/>
        <v>-5</v>
      </c>
      <c r="Z22" s="128">
        <f t="shared" si="108"/>
        <v>0</v>
      </c>
      <c r="AA22" s="128">
        <f t="shared" si="108"/>
        <v>-6</v>
      </c>
      <c r="AB22" s="128">
        <f t="shared" si="108"/>
        <v>-5</v>
      </c>
      <c r="AC22" s="128">
        <f t="shared" si="108"/>
        <v>-1</v>
      </c>
      <c r="AD22" s="128">
        <f t="shared" si="108"/>
        <v>-6</v>
      </c>
      <c r="AE22" s="128">
        <f t="shared" si="108"/>
        <v>0</v>
      </c>
      <c r="AF22" s="319"/>
      <c r="AG22" s="320"/>
    </row>
    <row r="23" spans="1:33">
      <c r="A23" s="196">
        <v>6</v>
      </c>
      <c r="B23" s="202">
        <v>42887</v>
      </c>
      <c r="C23" s="105" t="s">
        <v>125</v>
      </c>
      <c r="D23" s="125">
        <f>('BASIC DETAIL'!E12)</f>
        <v>8</v>
      </c>
      <c r="E23" s="126">
        <f t="shared" si="16"/>
        <v>0</v>
      </c>
      <c r="F23" s="126">
        <v>0</v>
      </c>
      <c r="G23" s="126">
        <f t="shared" si="0"/>
        <v>8</v>
      </c>
      <c r="H23" s="125">
        <f>('BASIC DETAIL'!F12)</f>
        <v>9</v>
      </c>
      <c r="I23" s="126">
        <f t="shared" si="17"/>
        <v>12</v>
      </c>
      <c r="J23" s="126">
        <v>0</v>
      </c>
      <c r="K23" s="126">
        <f t="shared" si="1"/>
        <v>21</v>
      </c>
      <c r="L23" s="126">
        <f t="shared" si="2"/>
        <v>-1</v>
      </c>
      <c r="M23" s="126">
        <f t="shared" si="3"/>
        <v>-12</v>
      </c>
      <c r="N23" s="126">
        <f t="shared" si="4"/>
        <v>0</v>
      </c>
      <c r="O23" s="126">
        <f t="shared" si="5"/>
        <v>-13</v>
      </c>
      <c r="P23" s="126">
        <f>ROUND(L23*R6%,0)</f>
        <v>0</v>
      </c>
      <c r="Q23" s="126">
        <f>ROUND(M23*R6%,0)</f>
        <v>-4</v>
      </c>
      <c r="R23" s="126">
        <f>ROUND(N23*R6%,0)</f>
        <v>0</v>
      </c>
      <c r="S23" s="126">
        <f t="shared" si="18"/>
        <v>-4</v>
      </c>
      <c r="T23" s="126">
        <f t="shared" si="19"/>
        <v>-4</v>
      </c>
      <c r="U23" s="126">
        <f>ROUND(S23*'BASIC DETAIL'!D5%,0)</f>
        <v>0</v>
      </c>
      <c r="V23" s="127">
        <f t="shared" si="20"/>
        <v>-4</v>
      </c>
      <c r="W23" s="127">
        <f t="shared" si="21"/>
        <v>0</v>
      </c>
      <c r="X23" s="126">
        <f t="shared" si="22"/>
        <v>-1</v>
      </c>
      <c r="Y23" s="126">
        <f t="shared" si="23"/>
        <v>-4</v>
      </c>
      <c r="Z23" s="126">
        <f t="shared" si="24"/>
        <v>0</v>
      </c>
      <c r="AA23" s="126">
        <f t="shared" si="25"/>
        <v>-5</v>
      </c>
      <c r="AB23" s="126">
        <f t="shared" si="26"/>
        <v>-4</v>
      </c>
      <c r="AC23" s="126">
        <f>ROUND(AA23*M37%,0)</f>
        <v>-1</v>
      </c>
      <c r="AD23" s="127">
        <f t="shared" si="27"/>
        <v>-5</v>
      </c>
      <c r="AE23" s="127">
        <f t="shared" si="28"/>
        <v>0</v>
      </c>
      <c r="AF23" s="319"/>
      <c r="AG23" s="320"/>
    </row>
    <row r="24" spans="1:33" hidden="1">
      <c r="A24" s="197"/>
      <c r="B24" s="203"/>
      <c r="C24" s="105" t="s">
        <v>126</v>
      </c>
      <c r="D24" s="125">
        <f>('BASIC DETAIL'!C12/2)</f>
        <v>0</v>
      </c>
      <c r="E24" s="126">
        <f t="shared" ref="E24" si="109">ROUND(D24*4/100,0)</f>
        <v>0</v>
      </c>
      <c r="F24" s="126">
        <v>0</v>
      </c>
      <c r="G24" s="126">
        <f t="shared" ref="G24" si="110">SUM(D24:F24)</f>
        <v>0</v>
      </c>
      <c r="H24" s="125">
        <f>('BASIC DETAIL'!D12/2)</f>
        <v>0</v>
      </c>
      <c r="I24" s="126">
        <f t="shared" ref="I24" si="111">ROUND(H24*136/100,0)</f>
        <v>0</v>
      </c>
      <c r="J24" s="126">
        <v>0</v>
      </c>
      <c r="K24" s="126">
        <f t="shared" ref="K24" si="112">SUM(H24:J24)</f>
        <v>0</v>
      </c>
      <c r="L24" s="126">
        <f t="shared" ref="L24" si="113">SUM(D24-H24)</f>
        <v>0</v>
      </c>
      <c r="M24" s="126">
        <f t="shared" ref="M24" si="114">SUM(E24-I24)</f>
        <v>0</v>
      </c>
      <c r="N24" s="126">
        <f t="shared" ref="N24" si="115">SUM(F24-J24)</f>
        <v>0</v>
      </c>
      <c r="O24" s="126">
        <f t="shared" ref="O24" si="116">SUM(G24-K24)</f>
        <v>0</v>
      </c>
      <c r="P24" s="126">
        <f>ROUND(L24*R6%,0)</f>
        <v>0</v>
      </c>
      <c r="Q24" s="126">
        <f>ROUND(M24*R6%,0)</f>
        <v>0</v>
      </c>
      <c r="R24" s="126">
        <f>ROUND(N24*R6%,0)</f>
        <v>0</v>
      </c>
      <c r="S24" s="126">
        <f t="shared" ref="S24" si="117">SUM(P24:R24)</f>
        <v>0</v>
      </c>
      <c r="T24" s="126">
        <f t="shared" ref="T24" si="118">SUM(S24-U24)</f>
        <v>0</v>
      </c>
      <c r="U24" s="126">
        <f>ROUND(S24*'BASIC DETAIL'!D5%,0)</f>
        <v>0</v>
      </c>
      <c r="V24" s="127">
        <f t="shared" ref="V24" si="119">SUM(T24:U24)</f>
        <v>0</v>
      </c>
      <c r="W24" s="127">
        <f t="shared" ref="W24" si="120">SUM(S24-V24)</f>
        <v>0</v>
      </c>
      <c r="X24" s="126">
        <f t="shared" ref="X24" si="121">SUM(L24-P24-P24)</f>
        <v>0</v>
      </c>
      <c r="Y24" s="126">
        <f t="shared" ref="Y24" si="122">SUM(M24-Q24-Q24)</f>
        <v>0</v>
      </c>
      <c r="Z24" s="126">
        <f t="shared" ref="Z24" si="123">SUM(N24-R24-R24)</f>
        <v>0</v>
      </c>
      <c r="AA24" s="126">
        <f t="shared" ref="AA24" si="124">SUM(X24:Z24)</f>
        <v>0</v>
      </c>
      <c r="AB24" s="126">
        <f t="shared" ref="AB24" si="125">SUM(AA24-AC24)</f>
        <v>0</v>
      </c>
      <c r="AC24" s="126">
        <f>ROUND(AA24*M38%,0)</f>
        <v>0</v>
      </c>
      <c r="AD24" s="127">
        <f t="shared" ref="AD24" si="126">SUM(AB24:AC24)</f>
        <v>0</v>
      </c>
      <c r="AE24" s="127">
        <f t="shared" ref="AE24" si="127">SUM(AA24-AD24)</f>
        <v>0</v>
      </c>
      <c r="AF24" s="319"/>
      <c r="AG24" s="320"/>
    </row>
    <row r="25" spans="1:33" hidden="1">
      <c r="A25" s="198"/>
      <c r="B25" s="204"/>
      <c r="C25" s="105" t="s">
        <v>52</v>
      </c>
      <c r="D25" s="128">
        <f>SUM(D23:D24)</f>
        <v>8</v>
      </c>
      <c r="E25" s="128">
        <f t="shared" ref="E25:AE25" si="128">SUM(E23:E24)</f>
        <v>0</v>
      </c>
      <c r="F25" s="128">
        <f t="shared" si="128"/>
        <v>0</v>
      </c>
      <c r="G25" s="128">
        <f t="shared" si="128"/>
        <v>8</v>
      </c>
      <c r="H25" s="128">
        <f t="shared" si="128"/>
        <v>9</v>
      </c>
      <c r="I25" s="128">
        <f t="shared" si="128"/>
        <v>12</v>
      </c>
      <c r="J25" s="128">
        <f t="shared" si="128"/>
        <v>0</v>
      </c>
      <c r="K25" s="128">
        <f t="shared" si="128"/>
        <v>21</v>
      </c>
      <c r="L25" s="128">
        <f t="shared" si="128"/>
        <v>-1</v>
      </c>
      <c r="M25" s="128">
        <f t="shared" si="128"/>
        <v>-12</v>
      </c>
      <c r="N25" s="128">
        <f t="shared" si="128"/>
        <v>0</v>
      </c>
      <c r="O25" s="128">
        <f t="shared" si="128"/>
        <v>-13</v>
      </c>
      <c r="P25" s="128">
        <f t="shared" si="128"/>
        <v>0</v>
      </c>
      <c r="Q25" s="128">
        <f t="shared" si="128"/>
        <v>-4</v>
      </c>
      <c r="R25" s="128">
        <f t="shared" si="128"/>
        <v>0</v>
      </c>
      <c r="S25" s="128">
        <f t="shared" si="128"/>
        <v>-4</v>
      </c>
      <c r="T25" s="128">
        <f t="shared" si="128"/>
        <v>-4</v>
      </c>
      <c r="U25" s="128">
        <f t="shared" si="128"/>
        <v>0</v>
      </c>
      <c r="V25" s="128">
        <f t="shared" si="128"/>
        <v>-4</v>
      </c>
      <c r="W25" s="128">
        <f t="shared" si="128"/>
        <v>0</v>
      </c>
      <c r="X25" s="128">
        <f t="shared" si="128"/>
        <v>-1</v>
      </c>
      <c r="Y25" s="128">
        <f t="shared" si="128"/>
        <v>-4</v>
      </c>
      <c r="Z25" s="128">
        <f t="shared" si="128"/>
        <v>0</v>
      </c>
      <c r="AA25" s="128">
        <f t="shared" si="128"/>
        <v>-5</v>
      </c>
      <c r="AB25" s="128">
        <f t="shared" si="128"/>
        <v>-4</v>
      </c>
      <c r="AC25" s="128">
        <f t="shared" si="128"/>
        <v>-1</v>
      </c>
      <c r="AD25" s="128">
        <f t="shared" si="128"/>
        <v>-5</v>
      </c>
      <c r="AE25" s="128">
        <f t="shared" si="128"/>
        <v>0</v>
      </c>
      <c r="AF25" s="319"/>
      <c r="AG25" s="320"/>
    </row>
    <row r="26" spans="1:33">
      <c r="A26" s="196">
        <v>7</v>
      </c>
      <c r="B26" s="202">
        <v>42917</v>
      </c>
      <c r="C26" s="105" t="s">
        <v>125</v>
      </c>
      <c r="D26" s="125">
        <f>('BASIC DETAIL'!E13)</f>
        <v>9</v>
      </c>
      <c r="E26" s="126">
        <f>ROUND(D26*5/100,0)</f>
        <v>0</v>
      </c>
      <c r="F26" s="126">
        <v>0</v>
      </c>
      <c r="G26" s="126">
        <f t="shared" si="0"/>
        <v>9</v>
      </c>
      <c r="H26" s="125">
        <f>('BASIC DETAIL'!F13)</f>
        <v>10</v>
      </c>
      <c r="I26" s="126">
        <f>ROUND(H26*139/100,0)</f>
        <v>14</v>
      </c>
      <c r="J26" s="126">
        <v>0</v>
      </c>
      <c r="K26" s="126">
        <f t="shared" si="1"/>
        <v>24</v>
      </c>
      <c r="L26" s="126">
        <f t="shared" si="2"/>
        <v>-1</v>
      </c>
      <c r="M26" s="126">
        <f t="shared" si="3"/>
        <v>-14</v>
      </c>
      <c r="N26" s="126">
        <f t="shared" si="4"/>
        <v>0</v>
      </c>
      <c r="O26" s="126">
        <f t="shared" si="5"/>
        <v>-15</v>
      </c>
      <c r="P26" s="126">
        <f>ROUND(L26*R6%,0)</f>
        <v>0</v>
      </c>
      <c r="Q26" s="126">
        <f>ROUND(M26*R6%,0)</f>
        <v>-4</v>
      </c>
      <c r="R26" s="126">
        <f>ROUND(N26*R6%,0)</f>
        <v>0</v>
      </c>
      <c r="S26" s="126">
        <f t="shared" si="18"/>
        <v>-4</v>
      </c>
      <c r="T26" s="126">
        <f t="shared" si="19"/>
        <v>-4</v>
      </c>
      <c r="U26" s="126">
        <f>ROUND(S26*'BASIC DETAIL'!D5%,0)</f>
        <v>0</v>
      </c>
      <c r="V26" s="127">
        <f t="shared" si="20"/>
        <v>-4</v>
      </c>
      <c r="W26" s="127">
        <f t="shared" si="21"/>
        <v>0</v>
      </c>
      <c r="X26" s="126">
        <f t="shared" si="22"/>
        <v>-1</v>
      </c>
      <c r="Y26" s="126">
        <f t="shared" si="23"/>
        <v>-6</v>
      </c>
      <c r="Z26" s="126">
        <f t="shared" si="24"/>
        <v>0</v>
      </c>
      <c r="AA26" s="126">
        <f t="shared" si="25"/>
        <v>-7</v>
      </c>
      <c r="AB26" s="126">
        <f t="shared" si="26"/>
        <v>-6</v>
      </c>
      <c r="AC26" s="126">
        <f>ROUND(AA26*M37%,0)</f>
        <v>-1</v>
      </c>
      <c r="AD26" s="127">
        <f t="shared" si="27"/>
        <v>-7</v>
      </c>
      <c r="AE26" s="127">
        <f t="shared" si="28"/>
        <v>0</v>
      </c>
      <c r="AF26" s="319"/>
      <c r="AG26" s="320"/>
    </row>
    <row r="27" spans="1:33" hidden="1">
      <c r="A27" s="197"/>
      <c r="B27" s="203"/>
      <c r="C27" s="105" t="s">
        <v>126</v>
      </c>
      <c r="D27" s="125">
        <f>('BASIC DETAIL'!C13/2)</f>
        <v>0</v>
      </c>
      <c r="E27" s="126">
        <f>ROUND(D27*5/100,0)</f>
        <v>0</v>
      </c>
      <c r="F27" s="126">
        <v>0</v>
      </c>
      <c r="G27" s="126">
        <f t="shared" ref="G27" si="129">SUM(D27:F27)</f>
        <v>0</v>
      </c>
      <c r="H27" s="125">
        <f>('BASIC DETAIL'!D13/2)</f>
        <v>0</v>
      </c>
      <c r="I27" s="126">
        <f>ROUND(H27*139/100,0)</f>
        <v>0</v>
      </c>
      <c r="J27" s="126">
        <v>0</v>
      </c>
      <c r="K27" s="126">
        <f t="shared" ref="K27" si="130">SUM(H27:J27)</f>
        <v>0</v>
      </c>
      <c r="L27" s="126">
        <f t="shared" ref="L27" si="131">SUM(D27-H27)</f>
        <v>0</v>
      </c>
      <c r="M27" s="126">
        <f t="shared" ref="M27" si="132">SUM(E27-I27)</f>
        <v>0</v>
      </c>
      <c r="N27" s="126">
        <f t="shared" ref="N27" si="133">SUM(F27-J27)</f>
        <v>0</v>
      </c>
      <c r="O27" s="126">
        <f t="shared" ref="O27" si="134">SUM(G27-K27)</f>
        <v>0</v>
      </c>
      <c r="P27" s="126">
        <f>ROUND(L27*R6%,0)</f>
        <v>0</v>
      </c>
      <c r="Q27" s="126">
        <f>ROUND(M27*R6%,0)</f>
        <v>0</v>
      </c>
      <c r="R27" s="126">
        <f>ROUND(N27*R6%,0)</f>
        <v>0</v>
      </c>
      <c r="S27" s="126">
        <f t="shared" ref="S27" si="135">SUM(P27:R27)</f>
        <v>0</v>
      </c>
      <c r="T27" s="126">
        <f t="shared" ref="T27" si="136">SUM(S27-U27)</f>
        <v>0</v>
      </c>
      <c r="U27" s="126">
        <f>ROUND(S27*'BASIC DETAIL'!D5%,0)</f>
        <v>0</v>
      </c>
      <c r="V27" s="127">
        <f t="shared" ref="V27" si="137">SUM(T27:U27)</f>
        <v>0</v>
      </c>
      <c r="W27" s="127">
        <f t="shared" ref="W27" si="138">SUM(S27-V27)</f>
        <v>0</v>
      </c>
      <c r="X27" s="126">
        <f t="shared" ref="X27" si="139">SUM(L27-P27-P27)</f>
        <v>0</v>
      </c>
      <c r="Y27" s="126">
        <f t="shared" ref="Y27" si="140">SUM(M27-Q27-Q27)</f>
        <v>0</v>
      </c>
      <c r="Z27" s="126">
        <f t="shared" ref="Z27" si="141">SUM(N27-R27-R27)</f>
        <v>0</v>
      </c>
      <c r="AA27" s="126">
        <f t="shared" ref="AA27" si="142">SUM(X27:Z27)</f>
        <v>0</v>
      </c>
      <c r="AB27" s="126">
        <f t="shared" ref="AB27" si="143">SUM(AA27-AC27)</f>
        <v>0</v>
      </c>
      <c r="AC27" s="126">
        <f>ROUND(AA27*M38%,0)</f>
        <v>0</v>
      </c>
      <c r="AD27" s="127">
        <f t="shared" ref="AD27" si="144">SUM(AB27:AC27)</f>
        <v>0</v>
      </c>
      <c r="AE27" s="127">
        <f t="shared" ref="AE27" si="145">SUM(AA27-AD27)</f>
        <v>0</v>
      </c>
      <c r="AF27" s="319"/>
      <c r="AG27" s="320"/>
    </row>
    <row r="28" spans="1:33" hidden="1">
      <c r="A28" s="198"/>
      <c r="B28" s="204"/>
      <c r="C28" s="105" t="s">
        <v>52</v>
      </c>
      <c r="D28" s="128">
        <f>SUM(D26:D27)</f>
        <v>9</v>
      </c>
      <c r="E28" s="128">
        <f t="shared" ref="E28:AE28" si="146">SUM(E26:E27)</f>
        <v>0</v>
      </c>
      <c r="F28" s="128">
        <f t="shared" si="146"/>
        <v>0</v>
      </c>
      <c r="G28" s="128">
        <f t="shared" si="146"/>
        <v>9</v>
      </c>
      <c r="H28" s="128">
        <f t="shared" si="146"/>
        <v>10</v>
      </c>
      <c r="I28" s="128">
        <f t="shared" si="146"/>
        <v>14</v>
      </c>
      <c r="J28" s="128">
        <f t="shared" si="146"/>
        <v>0</v>
      </c>
      <c r="K28" s="128">
        <f t="shared" si="146"/>
        <v>24</v>
      </c>
      <c r="L28" s="128">
        <f t="shared" si="146"/>
        <v>-1</v>
      </c>
      <c r="M28" s="128">
        <f t="shared" si="146"/>
        <v>-14</v>
      </c>
      <c r="N28" s="128">
        <f t="shared" si="146"/>
        <v>0</v>
      </c>
      <c r="O28" s="128">
        <f t="shared" si="146"/>
        <v>-15</v>
      </c>
      <c r="P28" s="128">
        <f t="shared" si="146"/>
        <v>0</v>
      </c>
      <c r="Q28" s="128">
        <f t="shared" si="146"/>
        <v>-4</v>
      </c>
      <c r="R28" s="128">
        <f t="shared" si="146"/>
        <v>0</v>
      </c>
      <c r="S28" s="128">
        <f t="shared" si="146"/>
        <v>-4</v>
      </c>
      <c r="T28" s="128">
        <f t="shared" si="146"/>
        <v>-4</v>
      </c>
      <c r="U28" s="128">
        <f t="shared" si="146"/>
        <v>0</v>
      </c>
      <c r="V28" s="128">
        <f t="shared" si="146"/>
        <v>-4</v>
      </c>
      <c r="W28" s="128">
        <f t="shared" si="146"/>
        <v>0</v>
      </c>
      <c r="X28" s="128">
        <f t="shared" si="146"/>
        <v>-1</v>
      </c>
      <c r="Y28" s="128">
        <f t="shared" si="146"/>
        <v>-6</v>
      </c>
      <c r="Z28" s="128">
        <f t="shared" si="146"/>
        <v>0</v>
      </c>
      <c r="AA28" s="128">
        <f t="shared" si="146"/>
        <v>-7</v>
      </c>
      <c r="AB28" s="128">
        <f t="shared" si="146"/>
        <v>-6</v>
      </c>
      <c r="AC28" s="128">
        <f t="shared" si="146"/>
        <v>-1</v>
      </c>
      <c r="AD28" s="128">
        <f t="shared" si="146"/>
        <v>-7</v>
      </c>
      <c r="AE28" s="128">
        <f t="shared" si="146"/>
        <v>0</v>
      </c>
      <c r="AF28" s="319"/>
      <c r="AG28" s="320"/>
    </row>
    <row r="29" spans="1:33">
      <c r="A29" s="196">
        <v>8</v>
      </c>
      <c r="B29" s="202">
        <v>42948</v>
      </c>
      <c r="C29" s="105" t="s">
        <v>125</v>
      </c>
      <c r="D29" s="125">
        <f>('BASIC DETAIL'!E14)</f>
        <v>10</v>
      </c>
      <c r="E29" s="126">
        <f t="shared" ref="E29:E32" si="147">ROUND(D29*5/100,0)</f>
        <v>1</v>
      </c>
      <c r="F29" s="126">
        <v>0</v>
      </c>
      <c r="G29" s="126">
        <f t="shared" si="0"/>
        <v>11</v>
      </c>
      <c r="H29" s="125">
        <f>('BASIC DETAIL'!F14)</f>
        <v>11</v>
      </c>
      <c r="I29" s="126">
        <f t="shared" ref="I29:I32" si="148">ROUND(H29*139/100,0)</f>
        <v>15</v>
      </c>
      <c r="J29" s="126">
        <v>0</v>
      </c>
      <c r="K29" s="126">
        <f t="shared" si="1"/>
        <v>26</v>
      </c>
      <c r="L29" s="126">
        <f t="shared" si="2"/>
        <v>-1</v>
      </c>
      <c r="M29" s="126">
        <f t="shared" si="3"/>
        <v>-14</v>
      </c>
      <c r="N29" s="126">
        <f t="shared" si="4"/>
        <v>0</v>
      </c>
      <c r="O29" s="126">
        <f t="shared" si="5"/>
        <v>-15</v>
      </c>
      <c r="P29" s="126">
        <f>ROUND(L29*R6%,0)</f>
        <v>0</v>
      </c>
      <c r="Q29" s="126">
        <f>ROUND(M29*R6%,0)</f>
        <v>-4</v>
      </c>
      <c r="R29" s="126">
        <f>ROUND(N29*R6%,0)</f>
        <v>0</v>
      </c>
      <c r="S29" s="126">
        <f t="shared" si="18"/>
        <v>-4</v>
      </c>
      <c r="T29" s="126">
        <f t="shared" si="19"/>
        <v>-4</v>
      </c>
      <c r="U29" s="126">
        <f>ROUND(S29*'BASIC DETAIL'!D5%,0)</f>
        <v>0</v>
      </c>
      <c r="V29" s="127">
        <f t="shared" si="20"/>
        <v>-4</v>
      </c>
      <c r="W29" s="127">
        <f t="shared" si="21"/>
        <v>0</v>
      </c>
      <c r="X29" s="126">
        <f t="shared" si="22"/>
        <v>-1</v>
      </c>
      <c r="Y29" s="126">
        <f t="shared" si="23"/>
        <v>-6</v>
      </c>
      <c r="Z29" s="126">
        <f t="shared" si="24"/>
        <v>0</v>
      </c>
      <c r="AA29" s="126">
        <f t="shared" si="25"/>
        <v>-7</v>
      </c>
      <c r="AB29" s="126">
        <f t="shared" si="26"/>
        <v>-6</v>
      </c>
      <c r="AC29" s="126">
        <f>ROUND(AA29*M37%,0)</f>
        <v>-1</v>
      </c>
      <c r="AD29" s="127">
        <f t="shared" si="27"/>
        <v>-7</v>
      </c>
      <c r="AE29" s="127">
        <f t="shared" si="28"/>
        <v>0</v>
      </c>
      <c r="AF29" s="319"/>
      <c r="AG29" s="320"/>
    </row>
    <row r="30" spans="1:33" hidden="1">
      <c r="A30" s="197"/>
      <c r="B30" s="203"/>
      <c r="C30" s="105" t="s">
        <v>126</v>
      </c>
      <c r="D30" s="125">
        <f>('BASIC DETAIL'!C14/2)</f>
        <v>0</v>
      </c>
      <c r="E30" s="126">
        <f t="shared" ref="E30" si="149">ROUND(D30*5/100,0)</f>
        <v>0</v>
      </c>
      <c r="F30" s="126">
        <v>0</v>
      </c>
      <c r="G30" s="126">
        <f t="shared" ref="G30" si="150">SUM(D30:F30)</f>
        <v>0</v>
      </c>
      <c r="H30" s="125">
        <f>('BASIC DETAIL'!D14/2)</f>
        <v>0</v>
      </c>
      <c r="I30" s="126">
        <f t="shared" ref="I30" si="151">ROUND(H30*139/100,0)</f>
        <v>0</v>
      </c>
      <c r="J30" s="126">
        <v>0</v>
      </c>
      <c r="K30" s="126">
        <f t="shared" ref="K30" si="152">SUM(H30:J30)</f>
        <v>0</v>
      </c>
      <c r="L30" s="126">
        <f t="shared" ref="L30" si="153">SUM(D30-H30)</f>
        <v>0</v>
      </c>
      <c r="M30" s="126">
        <f t="shared" ref="M30" si="154">SUM(E30-I30)</f>
        <v>0</v>
      </c>
      <c r="N30" s="126">
        <f t="shared" ref="N30" si="155">SUM(F30-J30)</f>
        <v>0</v>
      </c>
      <c r="O30" s="126">
        <f t="shared" ref="O30" si="156">SUM(G30-K30)</f>
        <v>0</v>
      </c>
      <c r="P30" s="126">
        <f>ROUND(L30*R6%,0)</f>
        <v>0</v>
      </c>
      <c r="Q30" s="126">
        <f>ROUND(M30*R6%,0)</f>
        <v>0</v>
      </c>
      <c r="R30" s="126">
        <f>ROUND(N30*R6%,0)</f>
        <v>0</v>
      </c>
      <c r="S30" s="126">
        <f t="shared" ref="S30" si="157">SUM(P30:R30)</f>
        <v>0</v>
      </c>
      <c r="T30" s="126">
        <f t="shared" ref="T30" si="158">SUM(S30-U30)</f>
        <v>0</v>
      </c>
      <c r="U30" s="126">
        <f>ROUND(S30*'BASIC DETAIL'!D5%,0)</f>
        <v>0</v>
      </c>
      <c r="V30" s="127">
        <f t="shared" ref="V30" si="159">SUM(T30:U30)</f>
        <v>0</v>
      </c>
      <c r="W30" s="127">
        <f t="shared" ref="W30" si="160">SUM(S30-V30)</f>
        <v>0</v>
      </c>
      <c r="X30" s="126">
        <f t="shared" ref="X30" si="161">SUM(L30-P30-P30)</f>
        <v>0</v>
      </c>
      <c r="Y30" s="126">
        <f t="shared" ref="Y30" si="162">SUM(M30-Q30-Q30)</f>
        <v>0</v>
      </c>
      <c r="Z30" s="126">
        <f t="shared" ref="Z30" si="163">SUM(N30-R30-R30)</f>
        <v>0</v>
      </c>
      <c r="AA30" s="126">
        <f t="shared" ref="AA30" si="164">SUM(X30:Z30)</f>
        <v>0</v>
      </c>
      <c r="AB30" s="126">
        <f t="shared" ref="AB30" si="165">SUM(AA30-AC30)</f>
        <v>0</v>
      </c>
      <c r="AC30" s="126">
        <f>ROUND(AA30*M38%,0)</f>
        <v>0</v>
      </c>
      <c r="AD30" s="127">
        <f t="shared" ref="AD30" si="166">SUM(AB30:AC30)</f>
        <v>0</v>
      </c>
      <c r="AE30" s="127">
        <f t="shared" ref="AE30" si="167">SUM(AA30-AD30)</f>
        <v>0</v>
      </c>
      <c r="AF30" s="319"/>
      <c r="AG30" s="320"/>
    </row>
    <row r="31" spans="1:33" hidden="1">
      <c r="A31" s="198"/>
      <c r="B31" s="204"/>
      <c r="C31" s="105" t="s">
        <v>52</v>
      </c>
      <c r="D31" s="128">
        <f>SUM(D29:D30)</f>
        <v>10</v>
      </c>
      <c r="E31" s="128">
        <f t="shared" ref="E31:AE31" si="168">SUM(E29:E30)</f>
        <v>1</v>
      </c>
      <c r="F31" s="128">
        <f t="shared" si="168"/>
        <v>0</v>
      </c>
      <c r="G31" s="128">
        <f t="shared" si="168"/>
        <v>11</v>
      </c>
      <c r="H31" s="128">
        <f t="shared" si="168"/>
        <v>11</v>
      </c>
      <c r="I31" s="128">
        <f t="shared" si="168"/>
        <v>15</v>
      </c>
      <c r="J31" s="128">
        <f t="shared" si="168"/>
        <v>0</v>
      </c>
      <c r="K31" s="128">
        <f t="shared" si="168"/>
        <v>26</v>
      </c>
      <c r="L31" s="128">
        <f t="shared" si="168"/>
        <v>-1</v>
      </c>
      <c r="M31" s="128">
        <f t="shared" si="168"/>
        <v>-14</v>
      </c>
      <c r="N31" s="128">
        <f t="shared" si="168"/>
        <v>0</v>
      </c>
      <c r="O31" s="128">
        <f t="shared" si="168"/>
        <v>-15</v>
      </c>
      <c r="P31" s="128">
        <f t="shared" si="168"/>
        <v>0</v>
      </c>
      <c r="Q31" s="128">
        <f t="shared" si="168"/>
        <v>-4</v>
      </c>
      <c r="R31" s="128">
        <f t="shared" si="168"/>
        <v>0</v>
      </c>
      <c r="S31" s="128">
        <f t="shared" si="168"/>
        <v>-4</v>
      </c>
      <c r="T31" s="128">
        <f t="shared" si="168"/>
        <v>-4</v>
      </c>
      <c r="U31" s="128">
        <f t="shared" si="168"/>
        <v>0</v>
      </c>
      <c r="V31" s="128">
        <f t="shared" si="168"/>
        <v>-4</v>
      </c>
      <c r="W31" s="128">
        <f t="shared" si="168"/>
        <v>0</v>
      </c>
      <c r="X31" s="128">
        <f t="shared" si="168"/>
        <v>-1</v>
      </c>
      <c r="Y31" s="128">
        <f t="shared" si="168"/>
        <v>-6</v>
      </c>
      <c r="Z31" s="128">
        <f t="shared" si="168"/>
        <v>0</v>
      </c>
      <c r="AA31" s="128">
        <f t="shared" si="168"/>
        <v>-7</v>
      </c>
      <c r="AB31" s="128">
        <f t="shared" si="168"/>
        <v>-6</v>
      </c>
      <c r="AC31" s="128">
        <f t="shared" si="168"/>
        <v>-1</v>
      </c>
      <c r="AD31" s="128">
        <f t="shared" si="168"/>
        <v>-7</v>
      </c>
      <c r="AE31" s="128">
        <f t="shared" si="168"/>
        <v>0</v>
      </c>
      <c r="AF31" s="319"/>
      <c r="AG31" s="320"/>
    </row>
    <row r="32" spans="1:33">
      <c r="A32" s="196">
        <v>9</v>
      </c>
      <c r="B32" s="202">
        <v>42979</v>
      </c>
      <c r="C32" s="105" t="s">
        <v>125</v>
      </c>
      <c r="D32" s="125">
        <f>('BASIC DETAIL'!E15)</f>
        <v>11</v>
      </c>
      <c r="E32" s="126">
        <f t="shared" si="147"/>
        <v>1</v>
      </c>
      <c r="F32" s="126">
        <v>0</v>
      </c>
      <c r="G32" s="126">
        <f t="shared" si="0"/>
        <v>12</v>
      </c>
      <c r="H32" s="125">
        <f>('BASIC DETAIL'!F15)</f>
        <v>12</v>
      </c>
      <c r="I32" s="126">
        <f t="shared" si="148"/>
        <v>17</v>
      </c>
      <c r="J32" s="126">
        <v>0</v>
      </c>
      <c r="K32" s="126">
        <f t="shared" si="1"/>
        <v>29</v>
      </c>
      <c r="L32" s="126">
        <f t="shared" si="2"/>
        <v>-1</v>
      </c>
      <c r="M32" s="126">
        <f t="shared" si="3"/>
        <v>-16</v>
      </c>
      <c r="N32" s="126">
        <f t="shared" si="4"/>
        <v>0</v>
      </c>
      <c r="O32" s="126">
        <f t="shared" si="5"/>
        <v>-17</v>
      </c>
      <c r="P32" s="126">
        <f>ROUND(L32*R6%,0)</f>
        <v>0</v>
      </c>
      <c r="Q32" s="126">
        <f>ROUND(M32*R6%,0)</f>
        <v>-5</v>
      </c>
      <c r="R32" s="126">
        <f>ROUND(N32*R6%,0)</f>
        <v>0</v>
      </c>
      <c r="S32" s="126">
        <f t="shared" si="18"/>
        <v>-5</v>
      </c>
      <c r="T32" s="126">
        <f t="shared" si="19"/>
        <v>-4</v>
      </c>
      <c r="U32" s="126">
        <f>ROUND(S32*'BASIC DETAIL'!D5%,0)</f>
        <v>-1</v>
      </c>
      <c r="V32" s="127">
        <f t="shared" si="20"/>
        <v>-5</v>
      </c>
      <c r="W32" s="127">
        <f t="shared" si="21"/>
        <v>0</v>
      </c>
      <c r="X32" s="126">
        <f t="shared" si="22"/>
        <v>-1</v>
      </c>
      <c r="Y32" s="126">
        <f t="shared" si="23"/>
        <v>-6</v>
      </c>
      <c r="Z32" s="126">
        <f t="shared" si="24"/>
        <v>0</v>
      </c>
      <c r="AA32" s="126">
        <f t="shared" si="25"/>
        <v>-7</v>
      </c>
      <c r="AB32" s="126">
        <f t="shared" si="26"/>
        <v>-6</v>
      </c>
      <c r="AC32" s="126">
        <f>ROUND(AA32*M37%,0)</f>
        <v>-1</v>
      </c>
      <c r="AD32" s="127">
        <f t="shared" si="27"/>
        <v>-7</v>
      </c>
      <c r="AE32" s="127">
        <f t="shared" si="28"/>
        <v>0</v>
      </c>
      <c r="AF32" s="319"/>
      <c r="AG32" s="320"/>
    </row>
    <row r="33" spans="1:33" hidden="1">
      <c r="A33" s="197"/>
      <c r="B33" s="203"/>
      <c r="C33" s="105" t="s">
        <v>126</v>
      </c>
      <c r="D33" s="125">
        <f>('BASIC DETAIL'!C15/2)</f>
        <v>0</v>
      </c>
      <c r="E33" s="126">
        <f t="shared" ref="E33" si="169">ROUND(D33*5/100,0)</f>
        <v>0</v>
      </c>
      <c r="F33" s="126">
        <v>0</v>
      </c>
      <c r="G33" s="126">
        <f t="shared" ref="G33" si="170">SUM(D33:F33)</f>
        <v>0</v>
      </c>
      <c r="H33" s="125">
        <f>('BASIC DETAIL'!D15/2)</f>
        <v>0</v>
      </c>
      <c r="I33" s="126">
        <f t="shared" ref="I33" si="171">ROUND(H33*139/100,0)</f>
        <v>0</v>
      </c>
      <c r="J33" s="126">
        <v>0</v>
      </c>
      <c r="K33" s="126">
        <f t="shared" ref="K33" si="172">SUM(H33:J33)</f>
        <v>0</v>
      </c>
      <c r="L33" s="126">
        <f t="shared" ref="L33" si="173">SUM(D33-H33)</f>
        <v>0</v>
      </c>
      <c r="M33" s="126">
        <f t="shared" ref="M33" si="174">SUM(E33-I33)</f>
        <v>0</v>
      </c>
      <c r="N33" s="126">
        <f t="shared" ref="N33" si="175">SUM(F33-J33)</f>
        <v>0</v>
      </c>
      <c r="O33" s="126">
        <f t="shared" ref="O33" si="176">SUM(G33-K33)</f>
        <v>0</v>
      </c>
      <c r="P33" s="126">
        <f>ROUND(L33*R6%,0)</f>
        <v>0</v>
      </c>
      <c r="Q33" s="126">
        <f>ROUND(M33*R6%,0)</f>
        <v>0</v>
      </c>
      <c r="R33" s="126">
        <f>ROUND(N33*R6%,0)</f>
        <v>0</v>
      </c>
      <c r="S33" s="126">
        <f t="shared" ref="S33" si="177">SUM(P33:R33)</f>
        <v>0</v>
      </c>
      <c r="T33" s="126">
        <f t="shared" ref="T33" si="178">SUM(S33-U33)</f>
        <v>0</v>
      </c>
      <c r="U33" s="126">
        <f>ROUND(S33*'BASIC DETAIL'!D5%,0)</f>
        <v>0</v>
      </c>
      <c r="V33" s="127">
        <f t="shared" ref="V33" si="179">SUM(T33:U33)</f>
        <v>0</v>
      </c>
      <c r="W33" s="127">
        <f t="shared" ref="W33" si="180">SUM(S33-V33)</f>
        <v>0</v>
      </c>
      <c r="X33" s="126">
        <f t="shared" ref="X33" si="181">SUM(L33-P33-P33)</f>
        <v>0</v>
      </c>
      <c r="Y33" s="126">
        <f t="shared" ref="Y33" si="182">SUM(M33-Q33-Q33)</f>
        <v>0</v>
      </c>
      <c r="Z33" s="126">
        <f t="shared" ref="Z33" si="183">SUM(N33-R33-R33)</f>
        <v>0</v>
      </c>
      <c r="AA33" s="126">
        <f t="shared" ref="AA33" si="184">SUM(X33:Z33)</f>
        <v>0</v>
      </c>
      <c r="AB33" s="126">
        <f t="shared" ref="AB33" si="185">SUM(AA33-AC33)</f>
        <v>0</v>
      </c>
      <c r="AC33" s="126">
        <f>ROUND(AA33*M38%,0)</f>
        <v>0</v>
      </c>
      <c r="AD33" s="127">
        <f t="shared" ref="AD33" si="186">SUM(AB33:AC33)</f>
        <v>0</v>
      </c>
      <c r="AE33" s="127">
        <f t="shared" ref="AE33" si="187">SUM(AA33-AD33)</f>
        <v>0</v>
      </c>
      <c r="AF33" s="319"/>
      <c r="AG33" s="320"/>
    </row>
    <row r="34" spans="1:33" hidden="1">
      <c r="A34" s="198"/>
      <c r="B34" s="204"/>
      <c r="C34" s="105" t="s">
        <v>52</v>
      </c>
      <c r="D34" s="128">
        <f>SUM(D32:D33)</f>
        <v>11</v>
      </c>
      <c r="E34" s="128">
        <f t="shared" ref="E34:AE34" si="188">SUM(E32:E33)</f>
        <v>1</v>
      </c>
      <c r="F34" s="128">
        <f t="shared" si="188"/>
        <v>0</v>
      </c>
      <c r="G34" s="128">
        <f t="shared" si="188"/>
        <v>12</v>
      </c>
      <c r="H34" s="128">
        <f t="shared" si="188"/>
        <v>12</v>
      </c>
      <c r="I34" s="128">
        <f t="shared" si="188"/>
        <v>17</v>
      </c>
      <c r="J34" s="128">
        <f t="shared" si="188"/>
        <v>0</v>
      </c>
      <c r="K34" s="128">
        <f t="shared" si="188"/>
        <v>29</v>
      </c>
      <c r="L34" s="128">
        <f t="shared" si="188"/>
        <v>-1</v>
      </c>
      <c r="M34" s="128">
        <f t="shared" si="188"/>
        <v>-16</v>
      </c>
      <c r="N34" s="128">
        <f t="shared" si="188"/>
        <v>0</v>
      </c>
      <c r="O34" s="128">
        <f t="shared" si="188"/>
        <v>-17</v>
      </c>
      <c r="P34" s="128">
        <f t="shared" si="188"/>
        <v>0</v>
      </c>
      <c r="Q34" s="128">
        <f t="shared" si="188"/>
        <v>-5</v>
      </c>
      <c r="R34" s="128">
        <f t="shared" si="188"/>
        <v>0</v>
      </c>
      <c r="S34" s="128">
        <f t="shared" si="188"/>
        <v>-5</v>
      </c>
      <c r="T34" s="128">
        <f t="shared" si="188"/>
        <v>-4</v>
      </c>
      <c r="U34" s="128">
        <f t="shared" si="188"/>
        <v>-1</v>
      </c>
      <c r="V34" s="128">
        <f t="shared" si="188"/>
        <v>-5</v>
      </c>
      <c r="W34" s="128">
        <f t="shared" si="188"/>
        <v>0</v>
      </c>
      <c r="X34" s="128">
        <f t="shared" si="188"/>
        <v>-1</v>
      </c>
      <c r="Y34" s="128">
        <f t="shared" si="188"/>
        <v>-6</v>
      </c>
      <c r="Z34" s="128">
        <f t="shared" si="188"/>
        <v>0</v>
      </c>
      <c r="AA34" s="128">
        <f t="shared" si="188"/>
        <v>-7</v>
      </c>
      <c r="AB34" s="128">
        <f t="shared" si="188"/>
        <v>-6</v>
      </c>
      <c r="AC34" s="128">
        <f t="shared" si="188"/>
        <v>-1</v>
      </c>
      <c r="AD34" s="128">
        <f t="shared" si="188"/>
        <v>-7</v>
      </c>
      <c r="AE34" s="128">
        <f t="shared" si="188"/>
        <v>0</v>
      </c>
      <c r="AF34" s="319"/>
      <c r="AG34" s="320"/>
    </row>
    <row r="35" spans="1:33" s="348" customFormat="1" ht="58.5" customHeight="1" thickBot="1">
      <c r="A35" s="343" t="s">
        <v>52</v>
      </c>
      <c r="B35" s="344"/>
      <c r="C35" s="345"/>
      <c r="D35" s="346">
        <f>SUM(D10+D13+D16+D19+D22+D25+D28+D31+D34)</f>
        <v>63</v>
      </c>
      <c r="E35" s="346">
        <f t="shared" ref="E35:AE35" si="189">SUM(E10+E13+E16+E19+E22+E25+E28+E31+E34)</f>
        <v>2</v>
      </c>
      <c r="F35" s="346">
        <f t="shared" si="189"/>
        <v>0</v>
      </c>
      <c r="G35" s="346">
        <f t="shared" si="189"/>
        <v>65</v>
      </c>
      <c r="H35" s="346">
        <f t="shared" si="189"/>
        <v>72</v>
      </c>
      <c r="I35" s="346">
        <f t="shared" si="189"/>
        <v>99</v>
      </c>
      <c r="J35" s="346">
        <f t="shared" si="189"/>
        <v>0</v>
      </c>
      <c r="K35" s="346">
        <f t="shared" si="189"/>
        <v>171</v>
      </c>
      <c r="L35" s="346">
        <f t="shared" si="189"/>
        <v>-9</v>
      </c>
      <c r="M35" s="346">
        <f t="shared" si="189"/>
        <v>-97</v>
      </c>
      <c r="N35" s="346">
        <f t="shared" si="189"/>
        <v>0</v>
      </c>
      <c r="O35" s="347">
        <f t="shared" si="189"/>
        <v>-106</v>
      </c>
      <c r="P35" s="346">
        <f t="shared" si="189"/>
        <v>0</v>
      </c>
      <c r="Q35" s="346">
        <f t="shared" si="189"/>
        <v>-29</v>
      </c>
      <c r="R35" s="346">
        <f t="shared" si="189"/>
        <v>0</v>
      </c>
      <c r="S35" s="347">
        <f t="shared" si="189"/>
        <v>-29</v>
      </c>
      <c r="T35" s="346">
        <f t="shared" si="189"/>
        <v>-28</v>
      </c>
      <c r="U35" s="346">
        <f t="shared" si="189"/>
        <v>-1</v>
      </c>
      <c r="V35" s="346">
        <f t="shared" si="189"/>
        <v>-29</v>
      </c>
      <c r="W35" s="346">
        <f t="shared" si="189"/>
        <v>0</v>
      </c>
      <c r="X35" s="346">
        <f t="shared" si="189"/>
        <v>-9</v>
      </c>
      <c r="Y35" s="346">
        <f t="shared" si="189"/>
        <v>-39</v>
      </c>
      <c r="Z35" s="346">
        <f t="shared" si="189"/>
        <v>0</v>
      </c>
      <c r="AA35" s="347">
        <f t="shared" si="189"/>
        <v>-48</v>
      </c>
      <c r="AB35" s="346">
        <f t="shared" si="189"/>
        <v>-41</v>
      </c>
      <c r="AC35" s="346">
        <f t="shared" si="189"/>
        <v>-7</v>
      </c>
      <c r="AD35" s="346">
        <f t="shared" si="189"/>
        <v>-48</v>
      </c>
      <c r="AE35" s="346">
        <f t="shared" si="189"/>
        <v>0</v>
      </c>
      <c r="AF35" s="323"/>
      <c r="AG35" s="323"/>
    </row>
    <row r="36" spans="1:33">
      <c r="A36" s="231" t="s">
        <v>101</v>
      </c>
      <c r="B36" s="232"/>
      <c r="C36" s="113"/>
      <c r="D36" s="239" t="s">
        <v>94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1"/>
      <c r="O36" s="224">
        <f>(S35)</f>
        <v>-29</v>
      </c>
      <c r="P36" s="225"/>
      <c r="Q36" s="226"/>
      <c r="R36" s="324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22"/>
      <c r="AE36" s="147"/>
      <c r="AF36" s="108"/>
      <c r="AG36" s="82"/>
    </row>
    <row r="37" spans="1:33">
      <c r="A37" s="233"/>
      <c r="B37" s="234"/>
      <c r="C37" s="142"/>
      <c r="D37" s="242" t="s">
        <v>96</v>
      </c>
      <c r="E37" s="242"/>
      <c r="F37" s="242"/>
      <c r="G37" s="242"/>
      <c r="H37" s="242"/>
      <c r="I37" s="242"/>
      <c r="J37" s="242"/>
      <c r="K37" s="242"/>
      <c r="L37" s="243"/>
      <c r="M37" s="104">
        <f>('BASIC DETAIL'!D5)</f>
        <v>10</v>
      </c>
      <c r="N37" s="83" t="s">
        <v>97</v>
      </c>
      <c r="O37" s="215">
        <f>(U35)</f>
        <v>-1</v>
      </c>
      <c r="P37" s="216"/>
      <c r="Q37" s="217"/>
      <c r="R37" s="325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123"/>
      <c r="AE37" s="123"/>
      <c r="AF37" s="88"/>
      <c r="AG37" s="110"/>
    </row>
    <row r="38" spans="1:33" ht="19.5" thickBot="1">
      <c r="A38" s="235"/>
      <c r="B38" s="236"/>
      <c r="C38" s="114"/>
      <c r="D38" s="227" t="s">
        <v>95</v>
      </c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18">
        <f>(T35)</f>
        <v>-28</v>
      </c>
      <c r="P38" s="219"/>
      <c r="Q38" s="220"/>
      <c r="R38" s="325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123"/>
      <c r="AE38" s="123"/>
      <c r="AF38" s="88"/>
      <c r="AG38" s="110"/>
    </row>
    <row r="39" spans="1:33" ht="21">
      <c r="A39" s="231" t="s">
        <v>102</v>
      </c>
      <c r="B39" s="232"/>
      <c r="C39" s="115"/>
      <c r="D39" s="244" t="s">
        <v>108</v>
      </c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24">
        <f>(V35)</f>
        <v>-29</v>
      </c>
      <c r="P39" s="225"/>
      <c r="Q39" s="226"/>
      <c r="S39" s="306" t="s">
        <v>101</v>
      </c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26"/>
      <c r="AF39" s="88"/>
      <c r="AG39" s="110"/>
    </row>
    <row r="40" spans="1:33">
      <c r="A40" s="233"/>
      <c r="B40" s="234"/>
      <c r="C40" s="142"/>
      <c r="D40" s="242" t="s">
        <v>96</v>
      </c>
      <c r="E40" s="242"/>
      <c r="F40" s="242"/>
      <c r="G40" s="242"/>
      <c r="H40" s="242"/>
      <c r="I40" s="242"/>
      <c r="J40" s="242"/>
      <c r="K40" s="242"/>
      <c r="L40" s="243"/>
      <c r="M40" s="104">
        <f>('BASIC DETAIL'!D5)</f>
        <v>10</v>
      </c>
      <c r="N40" s="83" t="s">
        <v>97</v>
      </c>
      <c r="O40" s="222">
        <f>(U35)</f>
        <v>-1</v>
      </c>
      <c r="P40" s="222"/>
      <c r="Q40" s="223"/>
      <c r="R40" s="325"/>
      <c r="S40" s="211" t="s">
        <v>132</v>
      </c>
      <c r="T40" s="211"/>
      <c r="U40" s="213" t="s">
        <v>133</v>
      </c>
      <c r="V40" s="213"/>
      <c r="W40" s="213"/>
      <c r="X40" s="213"/>
      <c r="Y40" s="211" t="s">
        <v>134</v>
      </c>
      <c r="Z40" s="211"/>
      <c r="AA40" s="211"/>
      <c r="AB40" s="211" t="s">
        <v>118</v>
      </c>
      <c r="AC40" s="211"/>
      <c r="AD40" s="211"/>
      <c r="AE40" s="326"/>
      <c r="AF40" s="88"/>
      <c r="AG40" s="110"/>
    </row>
    <row r="41" spans="1:33" ht="19.5" thickBot="1">
      <c r="A41" s="235"/>
      <c r="B41" s="236"/>
      <c r="C41" s="114"/>
      <c r="D41" s="227" t="s">
        <v>95</v>
      </c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18">
        <f>(T35)</f>
        <v>-28</v>
      </c>
      <c r="P41" s="219"/>
      <c r="Q41" s="220"/>
      <c r="R41" s="325"/>
      <c r="S41" s="328">
        <v>0</v>
      </c>
      <c r="T41" s="328"/>
      <c r="U41" s="328">
        <v>0</v>
      </c>
      <c r="V41" s="328"/>
      <c r="W41" s="328"/>
      <c r="X41" s="328"/>
      <c r="Y41" s="329">
        <v>0</v>
      </c>
      <c r="Z41" s="330"/>
      <c r="AA41" s="331"/>
      <c r="AB41" s="329">
        <v>0</v>
      </c>
      <c r="AC41" s="330"/>
      <c r="AD41" s="331"/>
      <c r="AE41" s="326"/>
      <c r="AF41" s="88"/>
      <c r="AG41" s="110"/>
    </row>
    <row r="42" spans="1:33" ht="21">
      <c r="A42" s="231" t="s">
        <v>103</v>
      </c>
      <c r="B42" s="232"/>
      <c r="C42" s="115"/>
      <c r="D42" s="244" t="s">
        <v>109</v>
      </c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24">
        <f>(AA35)</f>
        <v>-48</v>
      </c>
      <c r="P42" s="225"/>
      <c r="Q42" s="226"/>
      <c r="R42" s="325"/>
      <c r="S42" s="306" t="s">
        <v>135</v>
      </c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26"/>
      <c r="AF42" s="88"/>
      <c r="AG42" s="110"/>
    </row>
    <row r="43" spans="1:33">
      <c r="A43" s="233"/>
      <c r="B43" s="234"/>
      <c r="C43" s="142"/>
      <c r="D43" s="242" t="s">
        <v>96</v>
      </c>
      <c r="E43" s="242"/>
      <c r="F43" s="242"/>
      <c r="G43" s="242"/>
      <c r="H43" s="242"/>
      <c r="I43" s="242"/>
      <c r="J43" s="242"/>
      <c r="K43" s="242"/>
      <c r="L43" s="243"/>
      <c r="M43" s="104">
        <f>('BASIC DETAIL'!D5)</f>
        <v>10</v>
      </c>
      <c r="N43" s="83" t="s">
        <v>97</v>
      </c>
      <c r="O43" s="215">
        <f>(AC35)</f>
        <v>-7</v>
      </c>
      <c r="P43" s="216"/>
      <c r="Q43" s="217"/>
      <c r="R43" s="325"/>
      <c r="S43" s="211" t="s">
        <v>132</v>
      </c>
      <c r="T43" s="211"/>
      <c r="U43" s="213" t="s">
        <v>133</v>
      </c>
      <c r="V43" s="213"/>
      <c r="W43" s="213"/>
      <c r="X43" s="213"/>
      <c r="Y43" s="211" t="s">
        <v>134</v>
      </c>
      <c r="Z43" s="211"/>
      <c r="AA43" s="211"/>
      <c r="AB43" s="211" t="s">
        <v>118</v>
      </c>
      <c r="AC43" s="211"/>
      <c r="AD43" s="211"/>
      <c r="AE43" s="326"/>
      <c r="AF43" s="88"/>
      <c r="AG43" s="110"/>
    </row>
    <row r="44" spans="1:33" ht="19.5" thickBot="1">
      <c r="A44" s="235"/>
      <c r="B44" s="236"/>
      <c r="C44" s="114"/>
      <c r="D44" s="227" t="s">
        <v>95</v>
      </c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18">
        <f>(AB35)</f>
        <v>-41</v>
      </c>
      <c r="P44" s="219"/>
      <c r="Q44" s="220"/>
      <c r="R44" s="332"/>
      <c r="S44" s="328">
        <v>0</v>
      </c>
      <c r="T44" s="328"/>
      <c r="U44" s="328">
        <v>0</v>
      </c>
      <c r="V44" s="328"/>
      <c r="W44" s="328"/>
      <c r="X44" s="328"/>
      <c r="Y44" s="329">
        <v>0</v>
      </c>
      <c r="Z44" s="330"/>
      <c r="AA44" s="331"/>
      <c r="AB44" s="329">
        <v>0</v>
      </c>
      <c r="AC44" s="330"/>
      <c r="AD44" s="331"/>
      <c r="AE44" s="333"/>
      <c r="AF44" s="332"/>
      <c r="AG44" s="334"/>
    </row>
  </sheetData>
  <sheetProtection password="CF93" sheet="1" objects="1" scenarios="1" formatColumns="0" formatRows="0"/>
  <mergeCells count="84">
    <mergeCell ref="Y40:AA40"/>
    <mergeCell ref="AB40:AD40"/>
    <mergeCell ref="S39:AD39"/>
    <mergeCell ref="S41:T41"/>
    <mergeCell ref="U41:X41"/>
    <mergeCell ref="Y41:AA41"/>
    <mergeCell ref="AB41:AD41"/>
    <mergeCell ref="B26:B28"/>
    <mergeCell ref="B29:B31"/>
    <mergeCell ref="B32:B34"/>
    <mergeCell ref="R4:U4"/>
    <mergeCell ref="A1:AG1"/>
    <mergeCell ref="A2:AG2"/>
    <mergeCell ref="A3:AG3"/>
    <mergeCell ref="A4:B4"/>
    <mergeCell ref="D4:G4"/>
    <mergeCell ref="H4:I4"/>
    <mergeCell ref="O4:Q4"/>
    <mergeCell ref="X4:AG4"/>
    <mergeCell ref="AF5:AF7"/>
    <mergeCell ref="AG5:AG7"/>
    <mergeCell ref="W6:W7"/>
    <mergeCell ref="X5:AE5"/>
    <mergeCell ref="A36:B38"/>
    <mergeCell ref="A39:B41"/>
    <mergeCell ref="A42:B44"/>
    <mergeCell ref="J4:N4"/>
    <mergeCell ref="P6:Q6"/>
    <mergeCell ref="D36:N36"/>
    <mergeCell ref="D37:L37"/>
    <mergeCell ref="D38:N38"/>
    <mergeCell ref="D39:N39"/>
    <mergeCell ref="D40:L40"/>
    <mergeCell ref="D41:N41"/>
    <mergeCell ref="D42:N42"/>
    <mergeCell ref="D43:L43"/>
    <mergeCell ref="A35:B35"/>
    <mergeCell ref="A5:A7"/>
    <mergeCell ref="B5:B7"/>
    <mergeCell ref="D44:N44"/>
    <mergeCell ref="D5:G6"/>
    <mergeCell ref="H5:K6"/>
    <mergeCell ref="L5:O6"/>
    <mergeCell ref="O36:Q36"/>
    <mergeCell ref="O37:Q37"/>
    <mergeCell ref="O38:Q38"/>
    <mergeCell ref="O39:Q39"/>
    <mergeCell ref="P5:W5"/>
    <mergeCell ref="S42:AD42"/>
    <mergeCell ref="Y43:AA43"/>
    <mergeCell ref="AB43:AD43"/>
    <mergeCell ref="S44:T44"/>
    <mergeCell ref="U44:X44"/>
    <mergeCell ref="Y44:AA44"/>
    <mergeCell ref="AB44:AD44"/>
    <mergeCell ref="S40:T40"/>
    <mergeCell ref="U40:X40"/>
    <mergeCell ref="O43:Q43"/>
    <mergeCell ref="O44:Q44"/>
    <mergeCell ref="S43:T43"/>
    <mergeCell ref="U43:X43"/>
    <mergeCell ref="O40:Q40"/>
    <mergeCell ref="O41:Q41"/>
    <mergeCell ref="O42:Q42"/>
    <mergeCell ref="X6:Y6"/>
    <mergeCell ref="AB6:AD6"/>
    <mergeCell ref="AE6:AE7"/>
    <mergeCell ref="T6:V6"/>
    <mergeCell ref="A23:A25"/>
    <mergeCell ref="A26:A28"/>
    <mergeCell ref="A29:A31"/>
    <mergeCell ref="A32:A34"/>
    <mergeCell ref="C5:C7"/>
    <mergeCell ref="A8:A10"/>
    <mergeCell ref="A11:A13"/>
    <mergeCell ref="A14:A16"/>
    <mergeCell ref="A17:A19"/>
    <mergeCell ref="A20:A22"/>
    <mergeCell ref="B8:B10"/>
    <mergeCell ref="B11:B13"/>
    <mergeCell ref="B14:B16"/>
    <mergeCell ref="B17:B19"/>
    <mergeCell ref="B20:B22"/>
    <mergeCell ref="B23:B25"/>
  </mergeCells>
  <pageMargins left="0.3" right="0.28000000000000003" top="0.75" bottom="0.25" header="0.3" footer="0.3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30"/>
  <sheetViews>
    <sheetView workbookViewId="0">
      <selection activeCell="C20" sqref="C20:L20"/>
    </sheetView>
  </sheetViews>
  <sheetFormatPr defaultRowHeight="18.75"/>
  <cols>
    <col min="1" max="1" width="4.3984375" customWidth="1"/>
    <col min="2" max="2" width="7.8984375" customWidth="1"/>
    <col min="3" max="3" width="6.3984375" customWidth="1"/>
    <col min="4" max="4" width="5" customWidth="1"/>
    <col min="5" max="5" width="4.5" customWidth="1"/>
    <col min="6" max="7" width="5.59765625" customWidth="1"/>
    <col min="8" max="8" width="5.3984375" customWidth="1"/>
    <col min="9" max="9" width="4.19921875" customWidth="1"/>
    <col min="10" max="10" width="6.796875" customWidth="1"/>
    <col min="11" max="12" width="5.69921875" customWidth="1"/>
    <col min="13" max="13" width="3.8984375" customWidth="1"/>
    <col min="14" max="14" width="5.796875" customWidth="1"/>
    <col min="15" max="15" width="4.8984375" customWidth="1"/>
    <col min="16" max="16" width="10.296875" customWidth="1"/>
    <col min="17" max="17" width="9.3984375" customWidth="1"/>
  </cols>
  <sheetData>
    <row r="1" spans="1:17" ht="26.25">
      <c r="A1" s="167" t="str">
        <f>(GPF!A1)</f>
        <v>JK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</row>
    <row r="2" spans="1:17" ht="26.25">
      <c r="A2" s="168" t="s">
        <v>80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37.5" customHeight="1">
      <c r="A3" s="263" t="s">
        <v>100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</row>
    <row r="4" spans="1:17" ht="23.25">
      <c r="A4" s="179" t="s">
        <v>64</v>
      </c>
      <c r="B4" s="180"/>
      <c r="C4" s="172" t="str">
        <f>(GPF!D4)</f>
        <v>KK</v>
      </c>
      <c r="D4" s="172"/>
      <c r="E4" s="172"/>
      <c r="F4" s="173"/>
      <c r="G4" s="179" t="s">
        <v>65</v>
      </c>
      <c r="H4" s="180"/>
      <c r="I4" s="172" t="str">
        <f>(GPF!J4)</f>
        <v>LL</v>
      </c>
      <c r="J4" s="172"/>
      <c r="K4" s="172"/>
      <c r="L4" s="172"/>
      <c r="M4" s="173"/>
      <c r="N4" s="72" t="s">
        <v>75</v>
      </c>
      <c r="O4" s="73">
        <f>(GPF!V4)</f>
        <v>0</v>
      </c>
      <c r="P4" s="169"/>
      <c r="Q4" s="170"/>
    </row>
    <row r="5" spans="1:17">
      <c r="A5" s="270" t="s">
        <v>47</v>
      </c>
      <c r="B5" s="270" t="s">
        <v>48</v>
      </c>
      <c r="C5" s="271" t="s">
        <v>54</v>
      </c>
      <c r="D5" s="271"/>
      <c r="E5" s="271"/>
      <c r="F5" s="271"/>
      <c r="G5" s="271" t="s">
        <v>55</v>
      </c>
      <c r="H5" s="271"/>
      <c r="I5" s="271"/>
      <c r="J5" s="271"/>
      <c r="K5" s="271" t="s">
        <v>56</v>
      </c>
      <c r="L5" s="271"/>
      <c r="M5" s="271"/>
      <c r="N5" s="271"/>
      <c r="O5" s="272" t="s">
        <v>106</v>
      </c>
      <c r="P5" s="264" t="s">
        <v>62</v>
      </c>
      <c r="Q5" s="158" t="s">
        <v>107</v>
      </c>
    </row>
    <row r="6" spans="1:17" ht="30.75" customHeight="1">
      <c r="A6" s="270"/>
      <c r="B6" s="270"/>
      <c r="C6" s="76" t="s">
        <v>49</v>
      </c>
      <c r="D6" s="76" t="s">
        <v>50</v>
      </c>
      <c r="E6" s="76" t="s">
        <v>51</v>
      </c>
      <c r="F6" s="76" t="s">
        <v>52</v>
      </c>
      <c r="G6" s="76" t="s">
        <v>49</v>
      </c>
      <c r="H6" s="76" t="s">
        <v>50</v>
      </c>
      <c r="I6" s="76" t="s">
        <v>51</v>
      </c>
      <c r="J6" s="76" t="s">
        <v>52</v>
      </c>
      <c r="K6" s="76" t="s">
        <v>49</v>
      </c>
      <c r="L6" s="76" t="s">
        <v>50</v>
      </c>
      <c r="M6" s="76" t="s">
        <v>51</v>
      </c>
      <c r="N6" s="76" t="s">
        <v>52</v>
      </c>
      <c r="O6" s="272"/>
      <c r="P6" s="264"/>
      <c r="Q6" s="158"/>
    </row>
    <row r="7" spans="1:17">
      <c r="A7" s="76">
        <v>1</v>
      </c>
      <c r="B7" s="77">
        <v>42736</v>
      </c>
      <c r="C7" s="78">
        <f>(GPF!D8)</f>
        <v>3</v>
      </c>
      <c r="D7" s="78">
        <f>(GPF!E8)</f>
        <v>0</v>
      </c>
      <c r="E7" s="78">
        <f>(GPF!F8)</f>
        <v>0</v>
      </c>
      <c r="F7" s="78">
        <f>(GPF!G8)</f>
        <v>3</v>
      </c>
      <c r="G7" s="78">
        <f>(GPF!H8)</f>
        <v>4</v>
      </c>
      <c r="H7" s="78">
        <f>(GPF!I8)</f>
        <v>5</v>
      </c>
      <c r="I7" s="78">
        <f>(GPF!J8)</f>
        <v>0</v>
      </c>
      <c r="J7" s="78">
        <f>(GPF!K8)</f>
        <v>9</v>
      </c>
      <c r="K7" s="78">
        <f>(GPF!L8)</f>
        <v>-1</v>
      </c>
      <c r="L7" s="78">
        <f>(GPF!M8)</f>
        <v>-5</v>
      </c>
      <c r="M7" s="78">
        <f>(GPF!N8)</f>
        <v>0</v>
      </c>
      <c r="N7" s="78">
        <f>(GPF!O8)</f>
        <v>-6</v>
      </c>
      <c r="O7" s="78">
        <f>(GPF!V8)</f>
        <v>-2</v>
      </c>
      <c r="P7" s="78">
        <f>(GPF!AF8)</f>
        <v>0</v>
      </c>
      <c r="Q7" s="78">
        <f>(GPF!AG8)</f>
        <v>0</v>
      </c>
    </row>
    <row r="8" spans="1:17">
      <c r="A8" s="76">
        <v>2</v>
      </c>
      <c r="B8" s="77">
        <v>42767</v>
      </c>
      <c r="C8" s="78">
        <f>(GPF!D11)</f>
        <v>4</v>
      </c>
      <c r="D8" s="78">
        <f>(GPF!E11)</f>
        <v>0</v>
      </c>
      <c r="E8" s="78">
        <f>(GPF!F11)</f>
        <v>0</v>
      </c>
      <c r="F8" s="78">
        <f>(GPF!G11)</f>
        <v>4</v>
      </c>
      <c r="G8" s="78">
        <f>(GPF!H11)</f>
        <v>5</v>
      </c>
      <c r="H8" s="78">
        <f>(GPF!I11)</f>
        <v>7</v>
      </c>
      <c r="I8" s="78">
        <f>(GPF!J11)</f>
        <v>0</v>
      </c>
      <c r="J8" s="78">
        <f>(GPF!K11)</f>
        <v>12</v>
      </c>
      <c r="K8" s="78">
        <f>(GPF!L11)</f>
        <v>-1</v>
      </c>
      <c r="L8" s="78">
        <f>(GPF!M11)</f>
        <v>-7</v>
      </c>
      <c r="M8" s="78">
        <f>(GPF!N11)</f>
        <v>0</v>
      </c>
      <c r="N8" s="78">
        <f>(GPF!O11)</f>
        <v>-8</v>
      </c>
      <c r="O8" s="78">
        <f>(GPF!V11)</f>
        <v>-2</v>
      </c>
      <c r="P8" s="78">
        <f>(GPF!AF11)</f>
        <v>0</v>
      </c>
      <c r="Q8" s="78">
        <f>(GPF!AG11)</f>
        <v>0</v>
      </c>
    </row>
    <row r="9" spans="1:17">
      <c r="A9" s="76">
        <v>3</v>
      </c>
      <c r="B9" s="77">
        <v>42795</v>
      </c>
      <c r="C9" s="78">
        <f>(GPF!D14)</f>
        <v>5</v>
      </c>
      <c r="D9" s="78">
        <f>(GPF!E14)</f>
        <v>0</v>
      </c>
      <c r="E9" s="78">
        <f>(GPF!F14)</f>
        <v>0</v>
      </c>
      <c r="F9" s="78">
        <f>(GPF!G14)</f>
        <v>5</v>
      </c>
      <c r="G9" s="78">
        <f>(GPF!H14)</f>
        <v>6</v>
      </c>
      <c r="H9" s="78">
        <f>(GPF!I14)</f>
        <v>8</v>
      </c>
      <c r="I9" s="78">
        <f>(GPF!J14)</f>
        <v>0</v>
      </c>
      <c r="J9" s="78">
        <f>(GPF!K14)</f>
        <v>14</v>
      </c>
      <c r="K9" s="78">
        <f>(GPF!L14)</f>
        <v>-1</v>
      </c>
      <c r="L9" s="78">
        <f>(GPF!M14)</f>
        <v>-8</v>
      </c>
      <c r="M9" s="78">
        <f>(GPF!N14)</f>
        <v>0</v>
      </c>
      <c r="N9" s="78">
        <f>(GPF!O14)</f>
        <v>-9</v>
      </c>
      <c r="O9" s="78">
        <f>(GPF!V14)</f>
        <v>-2</v>
      </c>
      <c r="P9" s="78">
        <f>(GPF!AF14)</f>
        <v>0</v>
      </c>
      <c r="Q9" s="78">
        <f>(GPF!AG14)</f>
        <v>0</v>
      </c>
    </row>
    <row r="10" spans="1:17">
      <c r="A10" s="76">
        <v>4</v>
      </c>
      <c r="B10" s="77">
        <v>42826</v>
      </c>
      <c r="C10" s="78">
        <f>(GPF!D17)</f>
        <v>6</v>
      </c>
      <c r="D10" s="78">
        <f>(GPF!E17)</f>
        <v>0</v>
      </c>
      <c r="E10" s="78">
        <f>(GPF!F17)</f>
        <v>0</v>
      </c>
      <c r="F10" s="78">
        <f>(GPF!G17)</f>
        <v>6</v>
      </c>
      <c r="G10" s="78">
        <f>(GPF!H17)</f>
        <v>7</v>
      </c>
      <c r="H10" s="78">
        <f>(GPF!I17)</f>
        <v>10</v>
      </c>
      <c r="I10" s="78">
        <f>(GPF!J17)</f>
        <v>0</v>
      </c>
      <c r="J10" s="78">
        <f>(GPF!K17)</f>
        <v>17</v>
      </c>
      <c r="K10" s="78">
        <f>(GPF!L17)</f>
        <v>-1</v>
      </c>
      <c r="L10" s="78">
        <f>(GPF!M17)</f>
        <v>-10</v>
      </c>
      <c r="M10" s="78">
        <f>(GPF!N17)</f>
        <v>0</v>
      </c>
      <c r="N10" s="78">
        <f>(GPF!O17)</f>
        <v>-11</v>
      </c>
      <c r="O10" s="78">
        <f>(GPF!V17)</f>
        <v>-3</v>
      </c>
      <c r="P10" s="78">
        <f>(GPF!AF17)</f>
        <v>0</v>
      </c>
      <c r="Q10" s="78">
        <f>(GPF!AG17)</f>
        <v>0</v>
      </c>
    </row>
    <row r="11" spans="1:17">
      <c r="A11" s="76">
        <v>5</v>
      </c>
      <c r="B11" s="77">
        <v>42856</v>
      </c>
      <c r="C11" s="78">
        <f>(GPF!D20)</f>
        <v>7</v>
      </c>
      <c r="D11" s="78">
        <f>(GPF!E20)</f>
        <v>0</v>
      </c>
      <c r="E11" s="78">
        <f>(GPF!F20)</f>
        <v>0</v>
      </c>
      <c r="F11" s="78">
        <f>(GPF!G20)</f>
        <v>7</v>
      </c>
      <c r="G11" s="78">
        <f>(GPF!H20)</f>
        <v>8</v>
      </c>
      <c r="H11" s="78">
        <f>(GPF!I20)</f>
        <v>11</v>
      </c>
      <c r="I11" s="78">
        <f>(GPF!J20)</f>
        <v>0</v>
      </c>
      <c r="J11" s="78">
        <f>(GPF!K20)</f>
        <v>19</v>
      </c>
      <c r="K11" s="78">
        <f>(GPF!L20)</f>
        <v>-1</v>
      </c>
      <c r="L11" s="78">
        <f>(GPF!M20)</f>
        <v>-11</v>
      </c>
      <c r="M11" s="78">
        <f>(GPF!N20)</f>
        <v>0</v>
      </c>
      <c r="N11" s="78">
        <f>(GPF!O20)</f>
        <v>-12</v>
      </c>
      <c r="O11" s="78">
        <f>(GPF!V20)</f>
        <v>-3</v>
      </c>
      <c r="P11" s="78">
        <f>(GPF!AF20)</f>
        <v>0</v>
      </c>
      <c r="Q11" s="78">
        <f>(GPF!AG20)</f>
        <v>0</v>
      </c>
    </row>
    <row r="12" spans="1:17">
      <c r="A12" s="76">
        <v>6</v>
      </c>
      <c r="B12" s="77">
        <v>42887</v>
      </c>
      <c r="C12" s="78">
        <f>(GPF!D23)</f>
        <v>8</v>
      </c>
      <c r="D12" s="78">
        <f>(GPF!E23)</f>
        <v>0</v>
      </c>
      <c r="E12" s="78">
        <f>(GPF!F23)</f>
        <v>0</v>
      </c>
      <c r="F12" s="78">
        <f>(GPF!G23)</f>
        <v>8</v>
      </c>
      <c r="G12" s="78">
        <f>(GPF!H23)</f>
        <v>9</v>
      </c>
      <c r="H12" s="78">
        <f>(GPF!I23)</f>
        <v>12</v>
      </c>
      <c r="I12" s="78">
        <f>(GPF!J23)</f>
        <v>0</v>
      </c>
      <c r="J12" s="78">
        <f>(GPF!K23)</f>
        <v>21</v>
      </c>
      <c r="K12" s="78">
        <f>(GPF!L23)</f>
        <v>-1</v>
      </c>
      <c r="L12" s="78">
        <f>(GPF!M23)</f>
        <v>-12</v>
      </c>
      <c r="M12" s="78">
        <f>(GPF!N23)</f>
        <v>0</v>
      </c>
      <c r="N12" s="78">
        <f>(GPF!O23)</f>
        <v>-13</v>
      </c>
      <c r="O12" s="78">
        <f>(GPF!V23)</f>
        <v>-4</v>
      </c>
      <c r="P12" s="78">
        <f>(GPF!AF23)</f>
        <v>0</v>
      </c>
      <c r="Q12" s="78">
        <f>(GPF!AG23)</f>
        <v>0</v>
      </c>
    </row>
    <row r="13" spans="1:17">
      <c r="A13" s="76">
        <v>7</v>
      </c>
      <c r="B13" s="77">
        <v>42917</v>
      </c>
      <c r="C13" s="78">
        <f>(GPF!D26)</f>
        <v>9</v>
      </c>
      <c r="D13" s="78">
        <f>(GPF!E26)</f>
        <v>0</v>
      </c>
      <c r="E13" s="78">
        <f>(GPF!F26)</f>
        <v>0</v>
      </c>
      <c r="F13" s="78">
        <f>(GPF!G26)</f>
        <v>9</v>
      </c>
      <c r="G13" s="78">
        <f>(GPF!H26)</f>
        <v>10</v>
      </c>
      <c r="H13" s="78">
        <f>(GPF!I26)</f>
        <v>14</v>
      </c>
      <c r="I13" s="78">
        <f>(GPF!J26)</f>
        <v>0</v>
      </c>
      <c r="J13" s="78">
        <f>(GPF!K26)</f>
        <v>24</v>
      </c>
      <c r="K13" s="78">
        <f>(GPF!L26)</f>
        <v>-1</v>
      </c>
      <c r="L13" s="78">
        <f>(GPF!M26)</f>
        <v>-14</v>
      </c>
      <c r="M13" s="78">
        <f>(GPF!N26)</f>
        <v>0</v>
      </c>
      <c r="N13" s="78">
        <f>(GPF!O26)</f>
        <v>-15</v>
      </c>
      <c r="O13" s="78">
        <f>(GPF!V26)</f>
        <v>-4</v>
      </c>
      <c r="P13" s="78">
        <f>(GPF!AF26)</f>
        <v>0</v>
      </c>
      <c r="Q13" s="78">
        <f>(GPF!AG26)</f>
        <v>0</v>
      </c>
    </row>
    <row r="14" spans="1:17">
      <c r="A14" s="76">
        <v>8</v>
      </c>
      <c r="B14" s="77">
        <v>42948</v>
      </c>
      <c r="C14" s="78">
        <f>(GPF!D29)</f>
        <v>10</v>
      </c>
      <c r="D14" s="78">
        <f>(GPF!E29)</f>
        <v>1</v>
      </c>
      <c r="E14" s="78">
        <f>(GPF!F29)</f>
        <v>0</v>
      </c>
      <c r="F14" s="78">
        <f>(GPF!G29)</f>
        <v>11</v>
      </c>
      <c r="G14" s="78">
        <f>(GPF!H29)</f>
        <v>11</v>
      </c>
      <c r="H14" s="78">
        <f>(GPF!I29)</f>
        <v>15</v>
      </c>
      <c r="I14" s="78">
        <f>(GPF!J29)</f>
        <v>0</v>
      </c>
      <c r="J14" s="78">
        <f>(GPF!K29)</f>
        <v>26</v>
      </c>
      <c r="K14" s="78">
        <f>(GPF!L29)</f>
        <v>-1</v>
      </c>
      <c r="L14" s="78">
        <f>(GPF!M29)</f>
        <v>-14</v>
      </c>
      <c r="M14" s="78">
        <f>(GPF!N29)</f>
        <v>0</v>
      </c>
      <c r="N14" s="78">
        <f>(GPF!O29)</f>
        <v>-15</v>
      </c>
      <c r="O14" s="78">
        <f>(GPF!V29)</f>
        <v>-4</v>
      </c>
      <c r="P14" s="78">
        <f>(GPF!AF29)</f>
        <v>0</v>
      </c>
      <c r="Q14" s="78">
        <f>(GPF!AG29)</f>
        <v>0</v>
      </c>
    </row>
    <row r="15" spans="1:17">
      <c r="A15" s="76">
        <v>9</v>
      </c>
      <c r="B15" s="77">
        <v>42979</v>
      </c>
      <c r="C15" s="78">
        <f>(GPF!D32)</f>
        <v>11</v>
      </c>
      <c r="D15" s="78">
        <f>(GPF!E32)</f>
        <v>1</v>
      </c>
      <c r="E15" s="78">
        <f>(GPF!F32)</f>
        <v>0</v>
      </c>
      <c r="F15" s="78">
        <f>(GPF!G32)</f>
        <v>12</v>
      </c>
      <c r="G15" s="78">
        <f>(GPF!H32)</f>
        <v>12</v>
      </c>
      <c r="H15" s="78">
        <f>(GPF!I32)</f>
        <v>17</v>
      </c>
      <c r="I15" s="78">
        <f>(GPF!J32)</f>
        <v>0</v>
      </c>
      <c r="J15" s="78">
        <f>(GPF!K32)</f>
        <v>29</v>
      </c>
      <c r="K15" s="78">
        <f>(GPF!L32)</f>
        <v>-1</v>
      </c>
      <c r="L15" s="78">
        <f>(GPF!M32)</f>
        <v>-16</v>
      </c>
      <c r="M15" s="78">
        <f>(GPF!N32)</f>
        <v>0</v>
      </c>
      <c r="N15" s="78">
        <f>(GPF!O32)</f>
        <v>-17</v>
      </c>
      <c r="O15" s="78">
        <f>(GPF!V32)</f>
        <v>-5</v>
      </c>
      <c r="P15" s="78">
        <f>(GPF!AF32)</f>
        <v>0</v>
      </c>
      <c r="Q15" s="78">
        <f>(GPF!AG32)</f>
        <v>0</v>
      </c>
    </row>
    <row r="16" spans="1:17">
      <c r="A16" s="76">
        <v>10</v>
      </c>
      <c r="B16" s="77" t="s">
        <v>69</v>
      </c>
      <c r="C16" s="78" t="e">
        <f>(GPF!#REF!)</f>
        <v>#REF!</v>
      </c>
      <c r="D16" s="95" t="e">
        <f>(GPF!#REF!)</f>
        <v>#REF!</v>
      </c>
      <c r="E16" s="95" t="e">
        <f>(GPF!#REF!)</f>
        <v>#REF!</v>
      </c>
      <c r="F16" s="78" t="e">
        <f>(GPF!#REF!)</f>
        <v>#REF!</v>
      </c>
      <c r="G16" s="78" t="e">
        <f>(GPF!#REF!)</f>
        <v>#REF!</v>
      </c>
      <c r="H16" s="95" t="e">
        <f>(GPF!#REF!)</f>
        <v>#REF!</v>
      </c>
      <c r="I16" s="95" t="e">
        <f>(GPF!#REF!)</f>
        <v>#REF!</v>
      </c>
      <c r="J16" s="78" t="e">
        <f>(GPF!#REF!)</f>
        <v>#REF!</v>
      </c>
      <c r="K16" s="78" t="e">
        <f>(GPF!#REF!)</f>
        <v>#REF!</v>
      </c>
      <c r="L16" s="78" t="e">
        <f>(GPF!#REF!)</f>
        <v>#REF!</v>
      </c>
      <c r="M16" s="78" t="e">
        <f>(GPF!#REF!)</f>
        <v>#REF!</v>
      </c>
      <c r="N16" s="78" t="e">
        <f>(GPF!#REF!)</f>
        <v>#REF!</v>
      </c>
      <c r="O16" s="78" t="e">
        <f>(GPF!#REF!)</f>
        <v>#REF!</v>
      </c>
      <c r="P16" s="78" t="e">
        <f>(GPF!#REF!)</f>
        <v>#REF!</v>
      </c>
      <c r="Q16" s="78" t="e">
        <f>(GPF!#REF!)</f>
        <v>#REF!</v>
      </c>
    </row>
    <row r="17" spans="1:17" s="94" customFormat="1" ht="28.5" customHeight="1">
      <c r="A17" s="245" t="s">
        <v>52</v>
      </c>
      <c r="B17" s="245"/>
      <c r="C17" s="86">
        <f>(GPF!D35)</f>
        <v>63</v>
      </c>
      <c r="D17" s="86">
        <f>(GPF!E35)</f>
        <v>2</v>
      </c>
      <c r="E17" s="86">
        <f>(GPF!F35)</f>
        <v>0</v>
      </c>
      <c r="F17" s="86">
        <f>(GPF!G35)</f>
        <v>65</v>
      </c>
      <c r="G17" s="86">
        <f>(GPF!H35)</f>
        <v>72</v>
      </c>
      <c r="H17" s="86">
        <f>(GPF!I35)</f>
        <v>99</v>
      </c>
      <c r="I17" s="86">
        <f>(GPF!J35)</f>
        <v>0</v>
      </c>
      <c r="J17" s="86">
        <f>(GPF!K35)</f>
        <v>171</v>
      </c>
      <c r="K17" s="86">
        <f>(GPF!L35)</f>
        <v>-9</v>
      </c>
      <c r="L17" s="86">
        <f>(GPF!M35)</f>
        <v>-97</v>
      </c>
      <c r="M17" s="86">
        <f>(GPF!N35)</f>
        <v>0</v>
      </c>
      <c r="N17" s="86">
        <f>(GPF!O35)</f>
        <v>-106</v>
      </c>
      <c r="O17" s="86">
        <f>(GPF!V35)</f>
        <v>-29</v>
      </c>
      <c r="P17" s="86">
        <f>(GPF!AF35)</f>
        <v>0</v>
      </c>
      <c r="Q17" s="86">
        <f>(GPF!AG35)</f>
        <v>0</v>
      </c>
    </row>
    <row r="18" spans="1:17">
      <c r="A18" s="265" t="s">
        <v>101</v>
      </c>
      <c r="B18" s="265"/>
      <c r="C18" s="242" t="s">
        <v>94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79">
        <f>(GPF!V36)</f>
        <v>0</v>
      </c>
      <c r="P18" s="211"/>
      <c r="Q18" s="211"/>
    </row>
    <row r="19" spans="1:17">
      <c r="A19" s="265"/>
      <c r="B19" s="265"/>
      <c r="C19" s="242" t="s">
        <v>96</v>
      </c>
      <c r="D19" s="242"/>
      <c r="E19" s="242"/>
      <c r="F19" s="242"/>
      <c r="G19" s="242"/>
      <c r="H19" s="242"/>
      <c r="I19" s="242"/>
      <c r="J19" s="242"/>
      <c r="K19" s="242"/>
      <c r="L19" s="242"/>
      <c r="M19" s="90" t="str">
        <f>(GPF!N37)</f>
        <v>%</v>
      </c>
      <c r="N19" s="84" t="s">
        <v>97</v>
      </c>
      <c r="O19" s="79">
        <f>(GPF!V37)</f>
        <v>0</v>
      </c>
      <c r="P19" s="211"/>
      <c r="Q19" s="211"/>
    </row>
    <row r="20" spans="1:17">
      <c r="A20" s="266"/>
      <c r="B20" s="266"/>
      <c r="C20" s="242" t="s">
        <v>110</v>
      </c>
      <c r="D20" s="242"/>
      <c r="E20" s="242"/>
      <c r="F20" s="242"/>
      <c r="G20" s="242"/>
      <c r="H20" s="242"/>
      <c r="I20" s="242"/>
      <c r="J20" s="242"/>
      <c r="K20" s="242"/>
      <c r="L20" s="242"/>
      <c r="M20" s="90">
        <v>10</v>
      </c>
      <c r="N20" s="84" t="s">
        <v>97</v>
      </c>
      <c r="O20" s="79">
        <f>ROUND(O18*10%,0)</f>
        <v>0</v>
      </c>
      <c r="P20" s="211"/>
      <c r="Q20" s="211"/>
    </row>
    <row r="21" spans="1:17" ht="19.5" thickBot="1">
      <c r="A21" s="267"/>
      <c r="B21" s="267"/>
      <c r="C21" s="269" t="s">
        <v>105</v>
      </c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91">
        <f>(O18-O19-O20)</f>
        <v>0</v>
      </c>
      <c r="P21" s="268"/>
      <c r="Q21" s="268"/>
    </row>
    <row r="22" spans="1:17" ht="19.5" thickTop="1">
      <c r="A22" s="273" t="s">
        <v>102</v>
      </c>
      <c r="B22" s="273"/>
      <c r="C22" s="274" t="s">
        <v>108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87">
        <f>(GPF!V39)</f>
        <v>0</v>
      </c>
      <c r="P22" s="98" t="s">
        <v>98</v>
      </c>
      <c r="Q22" s="92"/>
    </row>
    <row r="23" spans="1:17">
      <c r="A23" s="265"/>
      <c r="B23" s="265"/>
      <c r="C23" s="242" t="s">
        <v>96</v>
      </c>
      <c r="D23" s="242"/>
      <c r="E23" s="242"/>
      <c r="F23" s="242"/>
      <c r="G23" s="242"/>
      <c r="H23" s="242"/>
      <c r="I23" s="242"/>
      <c r="J23" s="242"/>
      <c r="K23" s="242"/>
      <c r="L23" s="242"/>
      <c r="M23" s="90" t="str">
        <f>(M19)</f>
        <v>%</v>
      </c>
      <c r="N23" s="84" t="s">
        <v>97</v>
      </c>
      <c r="O23" s="79">
        <f>(GPF!V40)</f>
        <v>0</v>
      </c>
      <c r="P23" s="83">
        <f>(GPF!AF40)</f>
        <v>0</v>
      </c>
      <c r="Q23" s="90">
        <f>(GPF!AG40)</f>
        <v>0</v>
      </c>
    </row>
    <row r="24" spans="1:17">
      <c r="A24" s="266"/>
      <c r="B24" s="266"/>
      <c r="C24" s="242" t="s">
        <v>110</v>
      </c>
      <c r="D24" s="242"/>
      <c r="E24" s="242"/>
      <c r="F24" s="242"/>
      <c r="G24" s="242"/>
      <c r="H24" s="242"/>
      <c r="I24" s="242"/>
      <c r="J24" s="242"/>
      <c r="K24" s="242"/>
      <c r="L24" s="242"/>
      <c r="M24" s="90">
        <v>10</v>
      </c>
      <c r="N24" s="84" t="s">
        <v>97</v>
      </c>
      <c r="O24" s="79">
        <f>ROUND(O22*10%,0)</f>
        <v>0</v>
      </c>
      <c r="P24" s="88"/>
      <c r="Q24" s="88"/>
    </row>
    <row r="25" spans="1:17" ht="19.5" thickBot="1">
      <c r="A25" s="267"/>
      <c r="B25" s="267"/>
      <c r="C25" s="269" t="s">
        <v>105</v>
      </c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91">
        <f>(O22-O23-O24)</f>
        <v>0</v>
      </c>
      <c r="P25" s="89"/>
      <c r="Q25" s="89"/>
    </row>
    <row r="26" spans="1:17" ht="19.5" thickTop="1">
      <c r="A26" s="273" t="s">
        <v>103</v>
      </c>
      <c r="B26" s="273"/>
      <c r="C26" s="274" t="s">
        <v>109</v>
      </c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87">
        <f>(GPF!V42)</f>
        <v>0</v>
      </c>
      <c r="P26" s="97" t="s">
        <v>99</v>
      </c>
      <c r="Q26" s="84"/>
    </row>
    <row r="27" spans="1:17">
      <c r="A27" s="265"/>
      <c r="B27" s="265"/>
      <c r="C27" s="242" t="s">
        <v>96</v>
      </c>
      <c r="D27" s="242"/>
      <c r="E27" s="242"/>
      <c r="F27" s="242"/>
      <c r="G27" s="242"/>
      <c r="H27" s="242"/>
      <c r="I27" s="242"/>
      <c r="J27" s="242"/>
      <c r="K27" s="242"/>
      <c r="L27" s="242"/>
      <c r="M27" s="90" t="str">
        <f>(M19)</f>
        <v>%</v>
      </c>
      <c r="N27" s="84" t="s">
        <v>97</v>
      </c>
      <c r="O27" s="79">
        <f>(GPF!V43)</f>
        <v>0</v>
      </c>
      <c r="P27" s="93">
        <f>(GPF!AF43)</f>
        <v>0</v>
      </c>
      <c r="Q27" s="84">
        <f>(GPF!AG43)</f>
        <v>0</v>
      </c>
    </row>
    <row r="28" spans="1:17">
      <c r="A28" s="266"/>
      <c r="B28" s="266"/>
      <c r="C28" s="242" t="s">
        <v>110</v>
      </c>
      <c r="D28" s="242"/>
      <c r="E28" s="242"/>
      <c r="F28" s="242"/>
      <c r="G28" s="242"/>
      <c r="H28" s="242"/>
      <c r="I28" s="242"/>
      <c r="J28" s="242"/>
      <c r="K28" s="242"/>
      <c r="L28" s="242"/>
      <c r="M28" s="90">
        <v>10</v>
      </c>
      <c r="N28" s="84" t="s">
        <v>97</v>
      </c>
      <c r="O28" s="79">
        <f>ROUND(O26*10%,0)</f>
        <v>0</v>
      </c>
      <c r="P28" s="89"/>
      <c r="Q28" s="89"/>
    </row>
    <row r="29" spans="1:17" ht="19.5" thickBot="1">
      <c r="A29" s="267"/>
      <c r="B29" s="267"/>
      <c r="C29" s="269" t="s">
        <v>105</v>
      </c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91">
        <f>(O26-O27-O28)</f>
        <v>0</v>
      </c>
      <c r="P29" s="89"/>
      <c r="Q29" s="89"/>
    </row>
    <row r="30" spans="1:17" ht="19.5" thickTop="1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</sheetData>
  <sheetProtection password="CF93" sheet="1" objects="1" scenarios="1" formatColumns="0" formatRows="0"/>
  <mergeCells count="33">
    <mergeCell ref="A22:B25"/>
    <mergeCell ref="C22:N22"/>
    <mergeCell ref="C23:L23"/>
    <mergeCell ref="C25:N25"/>
    <mergeCell ref="A26:B29"/>
    <mergeCell ref="C26:N26"/>
    <mergeCell ref="C27:L27"/>
    <mergeCell ref="C29:N29"/>
    <mergeCell ref="C24:L24"/>
    <mergeCell ref="C28:L28"/>
    <mergeCell ref="P5:P6"/>
    <mergeCell ref="Q5:Q6"/>
    <mergeCell ref="A17:B17"/>
    <mergeCell ref="A18:B21"/>
    <mergeCell ref="C18:N18"/>
    <mergeCell ref="P18:Q21"/>
    <mergeCell ref="C19:L19"/>
    <mergeCell ref="C21:N21"/>
    <mergeCell ref="C20:L20"/>
    <mergeCell ref="A5:A6"/>
    <mergeCell ref="B5:B6"/>
    <mergeCell ref="C5:F5"/>
    <mergeCell ref="G5:J5"/>
    <mergeCell ref="K5:N5"/>
    <mergeCell ref="O5:O6"/>
    <mergeCell ref="A1:Q1"/>
    <mergeCell ref="A2:Q2"/>
    <mergeCell ref="A3:Q3"/>
    <mergeCell ref="A4:B4"/>
    <mergeCell ref="C4:F4"/>
    <mergeCell ref="G4:H4"/>
    <mergeCell ref="I4:M4"/>
    <mergeCell ref="P4:Q4"/>
  </mergeCells>
  <pageMargins left="0.64" right="0.7" top="0.75" bottom="0.37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AG48"/>
  <sheetViews>
    <sheetView tabSelected="1" topLeftCell="A5" zoomScale="80" zoomScaleNormal="80" workbookViewId="0">
      <selection sqref="A1:AG1"/>
    </sheetView>
  </sheetViews>
  <sheetFormatPr defaultRowHeight="18.75"/>
  <cols>
    <col min="1" max="1" width="3.5" style="3" customWidth="1"/>
    <col min="2" max="2" width="6.59765625" style="3" customWidth="1"/>
    <col min="3" max="3" width="9.5" style="3" customWidth="1"/>
    <col min="4" max="4" width="5.69921875" style="3" customWidth="1"/>
    <col min="5" max="5" width="4.59765625" style="3" customWidth="1"/>
    <col min="6" max="6" width="4.796875" style="3" customWidth="1"/>
    <col min="7" max="7" width="5.796875" style="3" customWidth="1"/>
    <col min="8" max="9" width="5.3984375" style="3" customWidth="1"/>
    <col min="10" max="10" width="4.3984375" style="3" customWidth="1"/>
    <col min="11" max="11" width="5.5" style="3" customWidth="1"/>
    <col min="12" max="12" width="5.3984375" style="3" customWidth="1"/>
    <col min="13" max="13" width="6.19921875" style="3" customWidth="1"/>
    <col min="14" max="14" width="4" style="3" customWidth="1"/>
    <col min="15" max="15" width="6.8984375" style="3" customWidth="1"/>
    <col min="16" max="16" width="5.796875" style="3" customWidth="1"/>
    <col min="17" max="17" width="5.3984375" style="3" customWidth="1"/>
    <col min="18" max="18" width="4" style="3" customWidth="1"/>
    <col min="19" max="19" width="6.19921875" style="3" customWidth="1"/>
    <col min="20" max="20" width="4.8984375" style="3" customWidth="1"/>
    <col min="21" max="21" width="4.5" style="3" customWidth="1"/>
    <col min="22" max="22" width="5.3984375" style="3" customWidth="1"/>
    <col min="23" max="23" width="5.296875" style="3" customWidth="1"/>
    <col min="24" max="24" width="5.3984375" style="3" customWidth="1"/>
    <col min="25" max="25" width="6.296875" style="3" customWidth="1"/>
    <col min="26" max="26" width="3.8984375" style="3" customWidth="1"/>
    <col min="27" max="27" width="6.3984375" style="3" customWidth="1"/>
    <col min="28" max="28" width="4.69921875" style="3" customWidth="1"/>
    <col min="29" max="29" width="4.59765625" style="3" customWidth="1"/>
    <col min="30" max="30" width="5.69921875" style="3" customWidth="1"/>
    <col min="31" max="31" width="5" style="3" customWidth="1"/>
    <col min="32" max="32" width="7.796875" style="3" customWidth="1"/>
    <col min="33" max="33" width="9.8984375" style="3" customWidth="1"/>
    <col min="34" max="16384" width="8.796875" style="3"/>
  </cols>
  <sheetData>
    <row r="1" spans="1:33" ht="21" customHeight="1">
      <c r="A1" s="249" t="str">
        <f>(GPF!A1)</f>
        <v>JK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</row>
    <row r="2" spans="1:33" ht="20.25">
      <c r="A2" s="250" t="s">
        <v>80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</row>
    <row r="3" spans="1:33">
      <c r="A3" s="251" t="s">
        <v>100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</row>
    <row r="4" spans="1:33" s="9" customFormat="1" ht="21">
      <c r="A4" s="169" t="s">
        <v>64</v>
      </c>
      <c r="B4" s="178"/>
      <c r="C4" s="141"/>
      <c r="D4" s="237" t="str">
        <f>(GPF!D4)</f>
        <v>KK</v>
      </c>
      <c r="E4" s="237"/>
      <c r="F4" s="237"/>
      <c r="G4" s="238"/>
      <c r="H4" s="252" t="s">
        <v>65</v>
      </c>
      <c r="I4" s="253"/>
      <c r="J4" s="237" t="str">
        <f>(GPF!J4)</f>
        <v>LL</v>
      </c>
      <c r="K4" s="237"/>
      <c r="L4" s="237"/>
      <c r="M4" s="237"/>
      <c r="N4" s="238"/>
      <c r="O4" s="254"/>
      <c r="P4" s="255"/>
      <c r="Q4" s="256"/>
      <c r="R4" s="247" t="s">
        <v>117</v>
      </c>
      <c r="S4" s="248"/>
      <c r="T4" s="248"/>
      <c r="U4" s="248"/>
      <c r="V4" s="106">
        <f>(GPF!V4)</f>
        <v>0</v>
      </c>
      <c r="W4" s="107"/>
      <c r="X4" s="257"/>
      <c r="Y4" s="176"/>
      <c r="Z4" s="176"/>
      <c r="AA4" s="176"/>
      <c r="AB4" s="176"/>
      <c r="AC4" s="176"/>
      <c r="AD4" s="176"/>
      <c r="AE4" s="176"/>
      <c r="AF4" s="176"/>
      <c r="AG4" s="177"/>
    </row>
    <row r="5" spans="1:33" s="6" customFormat="1">
      <c r="A5" s="270" t="s">
        <v>47</v>
      </c>
      <c r="B5" s="291" t="s">
        <v>48</v>
      </c>
      <c r="C5" s="299"/>
      <c r="D5" s="271" t="s">
        <v>54</v>
      </c>
      <c r="E5" s="271"/>
      <c r="F5" s="271"/>
      <c r="G5" s="271"/>
      <c r="H5" s="271" t="s">
        <v>55</v>
      </c>
      <c r="I5" s="271"/>
      <c r="J5" s="271"/>
      <c r="K5" s="271"/>
      <c r="L5" s="271" t="s">
        <v>111</v>
      </c>
      <c r="M5" s="271"/>
      <c r="N5" s="271"/>
      <c r="O5" s="271"/>
      <c r="P5" s="285" t="s">
        <v>115</v>
      </c>
      <c r="Q5" s="286"/>
      <c r="R5" s="286"/>
      <c r="S5" s="286"/>
      <c r="T5" s="286"/>
      <c r="U5" s="286"/>
      <c r="V5" s="286"/>
      <c r="W5" s="287"/>
      <c r="X5" s="285" t="s">
        <v>116</v>
      </c>
      <c r="Y5" s="286"/>
      <c r="Z5" s="286"/>
      <c r="AA5" s="286"/>
      <c r="AB5" s="286"/>
      <c r="AC5" s="286"/>
      <c r="AD5" s="286"/>
      <c r="AE5" s="287"/>
      <c r="AF5" s="288" t="s">
        <v>62</v>
      </c>
      <c r="AG5" s="288" t="s">
        <v>118</v>
      </c>
    </row>
    <row r="6" spans="1:33" s="6" customFormat="1" ht="33.75" customHeight="1">
      <c r="A6" s="270"/>
      <c r="B6" s="291"/>
      <c r="C6" s="300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92"/>
      <c r="P6" s="293" t="s">
        <v>119</v>
      </c>
      <c r="Q6" s="294"/>
      <c r="R6" s="146">
        <v>30</v>
      </c>
      <c r="S6" s="101" t="s">
        <v>112</v>
      </c>
      <c r="T6" s="295" t="s">
        <v>113</v>
      </c>
      <c r="U6" s="296"/>
      <c r="V6" s="293"/>
      <c r="W6" s="297" t="s">
        <v>106</v>
      </c>
      <c r="X6" s="293" t="s">
        <v>119</v>
      </c>
      <c r="Y6" s="294"/>
      <c r="Z6" s="146">
        <v>40</v>
      </c>
      <c r="AA6" s="101" t="s">
        <v>112</v>
      </c>
      <c r="AB6" s="295" t="s">
        <v>113</v>
      </c>
      <c r="AC6" s="296"/>
      <c r="AD6" s="296"/>
      <c r="AE6" s="297" t="s">
        <v>106</v>
      </c>
      <c r="AF6" s="289"/>
      <c r="AG6" s="289"/>
    </row>
    <row r="7" spans="1:33" ht="25.5" customHeight="1">
      <c r="A7" s="270"/>
      <c r="B7" s="291"/>
      <c r="C7" s="301"/>
      <c r="D7" s="145" t="s">
        <v>49</v>
      </c>
      <c r="E7" s="145" t="s">
        <v>50</v>
      </c>
      <c r="F7" s="145" t="s">
        <v>51</v>
      </c>
      <c r="G7" s="145" t="s">
        <v>52</v>
      </c>
      <c r="H7" s="145" t="s">
        <v>49</v>
      </c>
      <c r="I7" s="145" t="s">
        <v>50</v>
      </c>
      <c r="J7" s="145" t="s">
        <v>51</v>
      </c>
      <c r="K7" s="145" t="s">
        <v>52</v>
      </c>
      <c r="L7" s="145" t="s">
        <v>49</v>
      </c>
      <c r="M7" s="145" t="s">
        <v>50</v>
      </c>
      <c r="N7" s="145" t="s">
        <v>51</v>
      </c>
      <c r="O7" s="145" t="s">
        <v>52</v>
      </c>
      <c r="P7" s="103" t="s">
        <v>49</v>
      </c>
      <c r="Q7" s="103" t="s">
        <v>50</v>
      </c>
      <c r="R7" s="103" t="s">
        <v>51</v>
      </c>
      <c r="S7" s="103" t="s">
        <v>52</v>
      </c>
      <c r="T7" s="144" t="s">
        <v>120</v>
      </c>
      <c r="U7" s="144" t="s">
        <v>114</v>
      </c>
      <c r="V7" s="102" t="s">
        <v>52</v>
      </c>
      <c r="W7" s="298"/>
      <c r="X7" s="103" t="s">
        <v>49</v>
      </c>
      <c r="Y7" s="103" t="s">
        <v>50</v>
      </c>
      <c r="Z7" s="103" t="s">
        <v>51</v>
      </c>
      <c r="AA7" s="103" t="s">
        <v>52</v>
      </c>
      <c r="AB7" s="144" t="s">
        <v>120</v>
      </c>
      <c r="AC7" s="144" t="s">
        <v>114</v>
      </c>
      <c r="AD7" s="102" t="s">
        <v>52</v>
      </c>
      <c r="AE7" s="298"/>
      <c r="AF7" s="290"/>
      <c r="AG7" s="290"/>
    </row>
    <row r="8" spans="1:33">
      <c r="A8" s="196">
        <v>1</v>
      </c>
      <c r="B8" s="202">
        <v>42736</v>
      </c>
      <c r="C8" s="105" t="s">
        <v>125</v>
      </c>
      <c r="D8" s="78">
        <f>(GPF!D8)</f>
        <v>3</v>
      </c>
      <c r="E8" s="78">
        <f>(GPF!E8)</f>
        <v>0</v>
      </c>
      <c r="F8" s="78">
        <f>(GPF!F8)</f>
        <v>0</v>
      </c>
      <c r="G8" s="78">
        <f>(GPF!G8)</f>
        <v>3</v>
      </c>
      <c r="H8" s="78">
        <f>(GPF!H8)</f>
        <v>4</v>
      </c>
      <c r="I8" s="78">
        <f>(GPF!I8)</f>
        <v>5</v>
      </c>
      <c r="J8" s="78">
        <f>(GPF!J8)</f>
        <v>0</v>
      </c>
      <c r="K8" s="78">
        <f>(GPF!K8)</f>
        <v>9</v>
      </c>
      <c r="L8" s="78">
        <f>(GPF!L8)</f>
        <v>-1</v>
      </c>
      <c r="M8" s="78">
        <f>(GPF!M8)</f>
        <v>-5</v>
      </c>
      <c r="N8" s="78">
        <f>(GPF!N8)</f>
        <v>0</v>
      </c>
      <c r="O8" s="78">
        <f>(GPF!O8)</f>
        <v>-6</v>
      </c>
      <c r="P8" s="78">
        <f>(GPF!P8)</f>
        <v>0</v>
      </c>
      <c r="Q8" s="78">
        <f>(GPF!Q8)</f>
        <v>-2</v>
      </c>
      <c r="R8" s="78">
        <f>(GPF!R8)</f>
        <v>0</v>
      </c>
      <c r="S8" s="78">
        <f>(GPF!S8)</f>
        <v>-2</v>
      </c>
      <c r="T8" s="78">
        <f>ROUND(S8*10%,0)</f>
        <v>0</v>
      </c>
      <c r="U8" s="78">
        <f>ROUND((S8-T8)*M37%,0)</f>
        <v>0</v>
      </c>
      <c r="V8" s="78">
        <f>SUM(T8:U8)</f>
        <v>0</v>
      </c>
      <c r="W8" s="78">
        <f>SUM(S8-V8)</f>
        <v>-2</v>
      </c>
      <c r="X8" s="78">
        <f>(GPF!X8)</f>
        <v>-1</v>
      </c>
      <c r="Y8" s="78">
        <f>(GPF!Y8)</f>
        <v>-1</v>
      </c>
      <c r="Z8" s="78">
        <f>(GPF!Z8)</f>
        <v>0</v>
      </c>
      <c r="AA8" s="78">
        <f>(GPF!AA8)</f>
        <v>-2</v>
      </c>
      <c r="AB8" s="78">
        <f>ROUND(AA8*10%,0)</f>
        <v>0</v>
      </c>
      <c r="AC8" s="78">
        <f>ROUND((AA8-AB8)*M37%,0)</f>
        <v>0</v>
      </c>
      <c r="AD8" s="78">
        <f>SUM(AB8:AC8)</f>
        <v>0</v>
      </c>
      <c r="AE8" s="78">
        <f>(AA8-AD8)</f>
        <v>-2</v>
      </c>
      <c r="AF8" s="335"/>
      <c r="AG8" s="335"/>
    </row>
    <row r="9" spans="1:33" hidden="1">
      <c r="A9" s="197"/>
      <c r="B9" s="203"/>
      <c r="C9" s="105" t="s">
        <v>126</v>
      </c>
      <c r="D9" s="78">
        <f>(GPF!D9)</f>
        <v>0</v>
      </c>
      <c r="E9" s="78">
        <f>(GPF!E9)</f>
        <v>0</v>
      </c>
      <c r="F9" s="78">
        <f>(GPF!F9)</f>
        <v>0</v>
      </c>
      <c r="G9" s="78">
        <f>(GPF!G9)</f>
        <v>0</v>
      </c>
      <c r="H9" s="78">
        <f>(GPF!H9)</f>
        <v>0</v>
      </c>
      <c r="I9" s="78">
        <f>(GPF!I9)</f>
        <v>0</v>
      </c>
      <c r="J9" s="78">
        <f>(GPF!J9)</f>
        <v>0</v>
      </c>
      <c r="K9" s="78">
        <f>(GPF!K9)</f>
        <v>0</v>
      </c>
      <c r="L9" s="78">
        <f>(GPF!L9)</f>
        <v>0</v>
      </c>
      <c r="M9" s="78">
        <f>(GPF!M9)</f>
        <v>0</v>
      </c>
      <c r="N9" s="78">
        <f>(GPF!N9)</f>
        <v>0</v>
      </c>
      <c r="O9" s="78">
        <f>(GPF!O9)</f>
        <v>0</v>
      </c>
      <c r="P9" s="78">
        <f>(GPF!P9)</f>
        <v>0</v>
      </c>
      <c r="Q9" s="78">
        <f>(GPF!Q9)</f>
        <v>0</v>
      </c>
      <c r="R9" s="78">
        <f>(GPF!R9)</f>
        <v>0</v>
      </c>
      <c r="S9" s="78">
        <f>(GPF!S9)</f>
        <v>0</v>
      </c>
      <c r="T9" s="78">
        <f>ROUND(S9*10%,0)</f>
        <v>0</v>
      </c>
      <c r="U9" s="78">
        <f>ROUND((S9-T9)*M37%,0)</f>
        <v>0</v>
      </c>
      <c r="V9" s="78">
        <f t="shared" ref="V9:V34" si="0">SUM(T9:U9)</f>
        <v>0</v>
      </c>
      <c r="W9" s="78">
        <f t="shared" ref="W9:W34" si="1">SUM(S9-V9)</f>
        <v>0</v>
      </c>
      <c r="X9" s="78">
        <f>(GPF!X9)</f>
        <v>0</v>
      </c>
      <c r="Y9" s="78">
        <f>(GPF!Y9)</f>
        <v>0</v>
      </c>
      <c r="Z9" s="78">
        <f>(GPF!Z9)</f>
        <v>0</v>
      </c>
      <c r="AA9" s="78">
        <f>(GPF!AA9)</f>
        <v>0</v>
      </c>
      <c r="AB9" s="78">
        <f>ROUND(AA9*10%,0)</f>
        <v>0</v>
      </c>
      <c r="AC9" s="78">
        <f>ROUND((AA9-AB9)*M37%,0)</f>
        <v>0</v>
      </c>
      <c r="AD9" s="78">
        <f t="shared" ref="AD9:AD34" si="2">SUM(AB9:AC9)</f>
        <v>0</v>
      </c>
      <c r="AE9" s="78">
        <f t="shared" ref="AE9:AE34" si="3">(AA9-AD9)</f>
        <v>0</v>
      </c>
      <c r="AF9" s="335"/>
      <c r="AG9" s="335"/>
    </row>
    <row r="10" spans="1:33" s="119" customFormat="1" hidden="1">
      <c r="A10" s="198"/>
      <c r="B10" s="204"/>
      <c r="C10" s="118" t="s">
        <v>52</v>
      </c>
      <c r="D10" s="86">
        <f>SUM(D8:D9)</f>
        <v>3</v>
      </c>
      <c r="E10" s="86">
        <f t="shared" ref="E10:AC10" si="4">SUM(E8:E9)</f>
        <v>0</v>
      </c>
      <c r="F10" s="86">
        <f t="shared" si="4"/>
        <v>0</v>
      </c>
      <c r="G10" s="86">
        <f t="shared" si="4"/>
        <v>3</v>
      </c>
      <c r="H10" s="86">
        <f t="shared" si="4"/>
        <v>4</v>
      </c>
      <c r="I10" s="86">
        <f t="shared" si="4"/>
        <v>5</v>
      </c>
      <c r="J10" s="86">
        <f t="shared" si="4"/>
        <v>0</v>
      </c>
      <c r="K10" s="86">
        <f t="shared" si="4"/>
        <v>9</v>
      </c>
      <c r="L10" s="86">
        <f t="shared" si="4"/>
        <v>-1</v>
      </c>
      <c r="M10" s="86">
        <f t="shared" si="4"/>
        <v>-5</v>
      </c>
      <c r="N10" s="86">
        <f t="shared" si="4"/>
        <v>0</v>
      </c>
      <c r="O10" s="86">
        <f t="shared" si="4"/>
        <v>-6</v>
      </c>
      <c r="P10" s="86">
        <f t="shared" si="4"/>
        <v>0</v>
      </c>
      <c r="Q10" s="86">
        <f t="shared" si="4"/>
        <v>-2</v>
      </c>
      <c r="R10" s="86">
        <f t="shared" si="4"/>
        <v>0</v>
      </c>
      <c r="S10" s="86">
        <f t="shared" si="4"/>
        <v>-2</v>
      </c>
      <c r="T10" s="86">
        <f t="shared" si="4"/>
        <v>0</v>
      </c>
      <c r="U10" s="86">
        <f t="shared" si="4"/>
        <v>0</v>
      </c>
      <c r="V10" s="78">
        <f t="shared" si="0"/>
        <v>0</v>
      </c>
      <c r="W10" s="78">
        <f t="shared" si="1"/>
        <v>-2</v>
      </c>
      <c r="X10" s="86">
        <f t="shared" si="4"/>
        <v>-1</v>
      </c>
      <c r="Y10" s="86">
        <f t="shared" si="4"/>
        <v>-1</v>
      </c>
      <c r="Z10" s="86">
        <f t="shared" si="4"/>
        <v>0</v>
      </c>
      <c r="AA10" s="86">
        <f t="shared" si="4"/>
        <v>-2</v>
      </c>
      <c r="AB10" s="86">
        <f t="shared" si="4"/>
        <v>0</v>
      </c>
      <c r="AC10" s="86">
        <f t="shared" si="4"/>
        <v>0</v>
      </c>
      <c r="AD10" s="78">
        <f t="shared" si="2"/>
        <v>0</v>
      </c>
      <c r="AE10" s="78">
        <f t="shared" si="3"/>
        <v>-2</v>
      </c>
      <c r="AF10" s="336"/>
      <c r="AG10" s="336"/>
    </row>
    <row r="11" spans="1:33">
      <c r="A11" s="196">
        <v>2</v>
      </c>
      <c r="B11" s="202">
        <v>42767</v>
      </c>
      <c r="C11" s="105" t="s">
        <v>125</v>
      </c>
      <c r="D11" s="78">
        <f>(GPF!D11)</f>
        <v>4</v>
      </c>
      <c r="E11" s="78">
        <f>(GPF!E11)</f>
        <v>0</v>
      </c>
      <c r="F11" s="78">
        <f>(GPF!F11)</f>
        <v>0</v>
      </c>
      <c r="G11" s="78">
        <f>(GPF!G11)</f>
        <v>4</v>
      </c>
      <c r="H11" s="78">
        <f>(GPF!H11)</f>
        <v>5</v>
      </c>
      <c r="I11" s="78">
        <f>(GPF!I11)</f>
        <v>7</v>
      </c>
      <c r="J11" s="78">
        <f>(GPF!J11)</f>
        <v>0</v>
      </c>
      <c r="K11" s="78">
        <f>(GPF!K11)</f>
        <v>12</v>
      </c>
      <c r="L11" s="78">
        <f>(GPF!L11)</f>
        <v>-1</v>
      </c>
      <c r="M11" s="78">
        <f>(GPF!M11)</f>
        <v>-7</v>
      </c>
      <c r="N11" s="78">
        <f>(GPF!N11)</f>
        <v>0</v>
      </c>
      <c r="O11" s="78">
        <f>(GPF!O11)</f>
        <v>-8</v>
      </c>
      <c r="P11" s="78">
        <f>(GPF!P11)</f>
        <v>0</v>
      </c>
      <c r="Q11" s="78">
        <f>(GPF!Q11)</f>
        <v>-2</v>
      </c>
      <c r="R11" s="78">
        <f>(GPF!R11)</f>
        <v>0</v>
      </c>
      <c r="S11" s="78">
        <f>(GPF!S11)</f>
        <v>-2</v>
      </c>
      <c r="T11" s="78">
        <f>ROUND(S11*10%,0)</f>
        <v>0</v>
      </c>
      <c r="U11" s="78">
        <f>ROUND((S11-T11)*M37%,0)</f>
        <v>0</v>
      </c>
      <c r="V11" s="78">
        <f t="shared" si="0"/>
        <v>0</v>
      </c>
      <c r="W11" s="78">
        <f t="shared" si="1"/>
        <v>-2</v>
      </c>
      <c r="X11" s="78">
        <f>(GPF!X11)</f>
        <v>-1</v>
      </c>
      <c r="Y11" s="78">
        <f>(GPF!Y11)</f>
        <v>-3</v>
      </c>
      <c r="Z11" s="78">
        <f>(GPF!Z11)</f>
        <v>0</v>
      </c>
      <c r="AA11" s="78">
        <f>(GPF!AA11)</f>
        <v>-4</v>
      </c>
      <c r="AB11" s="78">
        <f>ROUND(AA11*10%,0)</f>
        <v>0</v>
      </c>
      <c r="AC11" s="78">
        <f>ROUND((AA11-AB11)*M37%,0)</f>
        <v>0</v>
      </c>
      <c r="AD11" s="78">
        <f t="shared" si="2"/>
        <v>0</v>
      </c>
      <c r="AE11" s="78">
        <f t="shared" si="3"/>
        <v>-4</v>
      </c>
      <c r="AF11" s="335"/>
      <c r="AG11" s="335"/>
    </row>
    <row r="12" spans="1:33" ht="17.25" hidden="1" customHeight="1">
      <c r="A12" s="197"/>
      <c r="B12" s="203"/>
      <c r="C12" s="105" t="s">
        <v>126</v>
      </c>
      <c r="D12" s="78">
        <f>(GPF!D12)</f>
        <v>0</v>
      </c>
      <c r="E12" s="78">
        <f>(GPF!E12)</f>
        <v>0</v>
      </c>
      <c r="F12" s="78">
        <f>(GPF!F12)</f>
        <v>0</v>
      </c>
      <c r="G12" s="78">
        <f>(GPF!G12)</f>
        <v>0</v>
      </c>
      <c r="H12" s="78">
        <f>(GPF!H12)</f>
        <v>0</v>
      </c>
      <c r="I12" s="78">
        <f>(GPF!I12)</f>
        <v>0</v>
      </c>
      <c r="J12" s="78">
        <f>(GPF!J12)</f>
        <v>0</v>
      </c>
      <c r="K12" s="78">
        <f>(GPF!K12)</f>
        <v>0</v>
      </c>
      <c r="L12" s="78">
        <f>(GPF!L12)</f>
        <v>0</v>
      </c>
      <c r="M12" s="78">
        <f>(GPF!M12)</f>
        <v>0</v>
      </c>
      <c r="N12" s="78">
        <f>(GPF!N12)</f>
        <v>0</v>
      </c>
      <c r="O12" s="78">
        <f>(GPF!O12)</f>
        <v>0</v>
      </c>
      <c r="P12" s="78">
        <f>(GPF!P12)</f>
        <v>0</v>
      </c>
      <c r="Q12" s="78">
        <f>(GPF!Q12)</f>
        <v>0</v>
      </c>
      <c r="R12" s="78">
        <f>(GPF!R12)</f>
        <v>0</v>
      </c>
      <c r="S12" s="78">
        <f>(GPF!S12)</f>
        <v>0</v>
      </c>
      <c r="T12" s="78">
        <f>ROUND(S12*10%,0)</f>
        <v>0</v>
      </c>
      <c r="U12" s="78">
        <f>ROUND((S12-T12)*M37%,0)</f>
        <v>0</v>
      </c>
      <c r="V12" s="78">
        <f t="shared" si="0"/>
        <v>0</v>
      </c>
      <c r="W12" s="78">
        <f t="shared" si="1"/>
        <v>0</v>
      </c>
      <c r="X12" s="78">
        <f>(GPF!X12)</f>
        <v>0</v>
      </c>
      <c r="Y12" s="78">
        <f>(GPF!Y12)</f>
        <v>0</v>
      </c>
      <c r="Z12" s="78">
        <f>(GPF!Z12)</f>
        <v>0</v>
      </c>
      <c r="AA12" s="78">
        <f>(GPF!AA12)</f>
        <v>0</v>
      </c>
      <c r="AB12" s="78">
        <f>ROUND(AA12*10%,0)</f>
        <v>0</v>
      </c>
      <c r="AC12" s="78">
        <f>ROUND((AA12-AB12)*M37%,0)</f>
        <v>0</v>
      </c>
      <c r="AD12" s="78">
        <f t="shared" si="2"/>
        <v>0</v>
      </c>
      <c r="AE12" s="78">
        <f t="shared" si="3"/>
        <v>0</v>
      </c>
      <c r="AF12" s="335"/>
      <c r="AG12" s="335"/>
    </row>
    <row r="13" spans="1:33" s="119" customFormat="1" hidden="1">
      <c r="A13" s="198"/>
      <c r="B13" s="204"/>
      <c r="C13" s="118" t="s">
        <v>52</v>
      </c>
      <c r="D13" s="86">
        <f>SUM(D11:D12)</f>
        <v>4</v>
      </c>
      <c r="E13" s="86">
        <f t="shared" ref="E13" si="5">SUM(E11:E12)</f>
        <v>0</v>
      </c>
      <c r="F13" s="86">
        <f t="shared" ref="F13" si="6">SUM(F11:F12)</f>
        <v>0</v>
      </c>
      <c r="G13" s="86">
        <f t="shared" ref="G13" si="7">SUM(G11:G12)</f>
        <v>4</v>
      </c>
      <c r="H13" s="86">
        <f t="shared" ref="H13" si="8">SUM(H11:H12)</f>
        <v>5</v>
      </c>
      <c r="I13" s="86">
        <f t="shared" ref="I13" si="9">SUM(I11:I12)</f>
        <v>7</v>
      </c>
      <c r="J13" s="86">
        <f t="shared" ref="J13" si="10">SUM(J11:J12)</f>
        <v>0</v>
      </c>
      <c r="K13" s="86">
        <f t="shared" ref="K13" si="11">SUM(K11:K12)</f>
        <v>12</v>
      </c>
      <c r="L13" s="86">
        <f t="shared" ref="L13" si="12">SUM(L11:L12)</f>
        <v>-1</v>
      </c>
      <c r="M13" s="86">
        <f t="shared" ref="M13" si="13">SUM(M11:M12)</f>
        <v>-7</v>
      </c>
      <c r="N13" s="86">
        <f t="shared" ref="N13" si="14">SUM(N11:N12)</f>
        <v>0</v>
      </c>
      <c r="O13" s="86">
        <f t="shared" ref="O13" si="15">SUM(O11:O12)</f>
        <v>-8</v>
      </c>
      <c r="P13" s="86">
        <f t="shared" ref="P13" si="16">SUM(P11:P12)</f>
        <v>0</v>
      </c>
      <c r="Q13" s="86">
        <f t="shared" ref="Q13" si="17">SUM(Q11:Q12)</f>
        <v>-2</v>
      </c>
      <c r="R13" s="86">
        <f t="shared" ref="R13" si="18">SUM(R11:R12)</f>
        <v>0</v>
      </c>
      <c r="S13" s="86">
        <f t="shared" ref="S13" si="19">SUM(S11:S12)</f>
        <v>-2</v>
      </c>
      <c r="T13" s="86">
        <f t="shared" ref="T13" si="20">SUM(T11:T12)</f>
        <v>0</v>
      </c>
      <c r="U13" s="86">
        <f t="shared" ref="U13" si="21">SUM(U11:U12)</f>
        <v>0</v>
      </c>
      <c r="V13" s="78">
        <f t="shared" si="0"/>
        <v>0</v>
      </c>
      <c r="W13" s="78">
        <f t="shared" si="1"/>
        <v>-2</v>
      </c>
      <c r="X13" s="86">
        <f t="shared" ref="X13" si="22">SUM(X11:X12)</f>
        <v>-1</v>
      </c>
      <c r="Y13" s="86">
        <f t="shared" ref="Y13" si="23">SUM(Y11:Y12)</f>
        <v>-3</v>
      </c>
      <c r="Z13" s="86">
        <f t="shared" ref="Z13" si="24">SUM(Z11:Z12)</f>
        <v>0</v>
      </c>
      <c r="AA13" s="86">
        <f t="shared" ref="AA13" si="25">SUM(AA11:AA12)</f>
        <v>-4</v>
      </c>
      <c r="AB13" s="86">
        <f t="shared" ref="AB13" si="26">SUM(AB11:AB12)</f>
        <v>0</v>
      </c>
      <c r="AC13" s="86">
        <f t="shared" ref="AC13" si="27">SUM(AC11:AC12)</f>
        <v>0</v>
      </c>
      <c r="AD13" s="78">
        <f t="shared" si="2"/>
        <v>0</v>
      </c>
      <c r="AE13" s="78">
        <f t="shared" si="3"/>
        <v>-4</v>
      </c>
      <c r="AF13" s="336"/>
      <c r="AG13" s="336"/>
    </row>
    <row r="14" spans="1:33">
      <c r="A14" s="196">
        <v>3</v>
      </c>
      <c r="B14" s="202">
        <v>42795</v>
      </c>
      <c r="C14" s="105" t="s">
        <v>125</v>
      </c>
      <c r="D14" s="78">
        <f>(GPF!D14)</f>
        <v>5</v>
      </c>
      <c r="E14" s="78">
        <f>(GPF!E14)</f>
        <v>0</v>
      </c>
      <c r="F14" s="78">
        <f>(GPF!F14)</f>
        <v>0</v>
      </c>
      <c r="G14" s="78">
        <f>(GPF!G14)</f>
        <v>5</v>
      </c>
      <c r="H14" s="78">
        <f>(GPF!H14)</f>
        <v>6</v>
      </c>
      <c r="I14" s="78">
        <f>(GPF!I14)</f>
        <v>8</v>
      </c>
      <c r="J14" s="78">
        <f>(GPF!J14)</f>
        <v>0</v>
      </c>
      <c r="K14" s="78">
        <f>(GPF!K14)</f>
        <v>14</v>
      </c>
      <c r="L14" s="78">
        <f>(GPF!L14)</f>
        <v>-1</v>
      </c>
      <c r="M14" s="78">
        <f>(GPF!M14)</f>
        <v>-8</v>
      </c>
      <c r="N14" s="78">
        <f>(GPF!N14)</f>
        <v>0</v>
      </c>
      <c r="O14" s="78">
        <f>(GPF!O14)</f>
        <v>-9</v>
      </c>
      <c r="P14" s="78">
        <f>(GPF!P14)</f>
        <v>0</v>
      </c>
      <c r="Q14" s="78">
        <f>(GPF!Q14)</f>
        <v>-2</v>
      </c>
      <c r="R14" s="78">
        <f>(GPF!R14)</f>
        <v>0</v>
      </c>
      <c r="S14" s="78">
        <f>(GPF!S14)</f>
        <v>-2</v>
      </c>
      <c r="T14" s="78">
        <f>ROUND(S14*10%,0)</f>
        <v>0</v>
      </c>
      <c r="U14" s="78">
        <f>ROUND((S14-T14)*M37%,0)</f>
        <v>0</v>
      </c>
      <c r="V14" s="78">
        <f t="shared" si="0"/>
        <v>0</v>
      </c>
      <c r="W14" s="78">
        <f t="shared" si="1"/>
        <v>-2</v>
      </c>
      <c r="X14" s="78">
        <f>(GPF!X14)</f>
        <v>-1</v>
      </c>
      <c r="Y14" s="78">
        <f>(GPF!Y14)</f>
        <v>-4</v>
      </c>
      <c r="Z14" s="78">
        <f>(GPF!Z14)</f>
        <v>0</v>
      </c>
      <c r="AA14" s="78">
        <f>(GPF!AA14)</f>
        <v>-5</v>
      </c>
      <c r="AB14" s="78">
        <f>ROUND(AA14*10%,0)</f>
        <v>-1</v>
      </c>
      <c r="AC14" s="78">
        <f>ROUND((AA14-AB14)*M37%,0)</f>
        <v>0</v>
      </c>
      <c r="AD14" s="78">
        <f t="shared" si="2"/>
        <v>-1</v>
      </c>
      <c r="AE14" s="78">
        <f t="shared" si="3"/>
        <v>-4</v>
      </c>
      <c r="AF14" s="335"/>
      <c r="AG14" s="335"/>
    </row>
    <row r="15" spans="1:33" ht="16.5" hidden="1" customHeight="1">
      <c r="A15" s="197"/>
      <c r="B15" s="203"/>
      <c r="C15" s="105" t="s">
        <v>126</v>
      </c>
      <c r="D15" s="78">
        <f>(GPF!D15)</f>
        <v>0</v>
      </c>
      <c r="E15" s="78">
        <f>(GPF!E15)</f>
        <v>0</v>
      </c>
      <c r="F15" s="78">
        <f>(GPF!F15)</f>
        <v>0</v>
      </c>
      <c r="G15" s="78">
        <f>(GPF!G15)</f>
        <v>0</v>
      </c>
      <c r="H15" s="78">
        <f>(GPF!H15)</f>
        <v>0</v>
      </c>
      <c r="I15" s="78">
        <f>(GPF!I15)</f>
        <v>0</v>
      </c>
      <c r="J15" s="78">
        <f>(GPF!J15)</f>
        <v>0</v>
      </c>
      <c r="K15" s="78">
        <f>(GPF!K15)</f>
        <v>0</v>
      </c>
      <c r="L15" s="78">
        <f>(GPF!L15)</f>
        <v>0</v>
      </c>
      <c r="M15" s="78">
        <f>(GPF!M15)</f>
        <v>0</v>
      </c>
      <c r="N15" s="78">
        <f>(GPF!N15)</f>
        <v>0</v>
      </c>
      <c r="O15" s="78">
        <f>(GPF!O15)</f>
        <v>0</v>
      </c>
      <c r="P15" s="78">
        <f>(GPF!P15)</f>
        <v>0</v>
      </c>
      <c r="Q15" s="78">
        <f>(GPF!Q15)</f>
        <v>0</v>
      </c>
      <c r="R15" s="78">
        <f>(GPF!R15)</f>
        <v>0</v>
      </c>
      <c r="S15" s="78">
        <f>(GPF!S15)</f>
        <v>0</v>
      </c>
      <c r="T15" s="78">
        <f>ROUND(S15*10%,0)</f>
        <v>0</v>
      </c>
      <c r="U15" s="78">
        <f>ROUND((S15-T15)*M37%,0)</f>
        <v>0</v>
      </c>
      <c r="V15" s="78">
        <f t="shared" si="0"/>
        <v>0</v>
      </c>
      <c r="W15" s="78">
        <f t="shared" si="1"/>
        <v>0</v>
      </c>
      <c r="X15" s="78">
        <f>(GPF!X15)</f>
        <v>0</v>
      </c>
      <c r="Y15" s="78">
        <f>(GPF!Y15)</f>
        <v>0</v>
      </c>
      <c r="Z15" s="78">
        <f>(GPF!Z15)</f>
        <v>0</v>
      </c>
      <c r="AA15" s="78">
        <f>(GPF!AA15)</f>
        <v>0</v>
      </c>
      <c r="AB15" s="78">
        <f>ROUND(AA15*10%,0)</f>
        <v>0</v>
      </c>
      <c r="AC15" s="78">
        <f>ROUND((AA15-AB15)*M37%,0)</f>
        <v>0</v>
      </c>
      <c r="AD15" s="78">
        <f t="shared" si="2"/>
        <v>0</v>
      </c>
      <c r="AE15" s="78">
        <f t="shared" si="3"/>
        <v>0</v>
      </c>
      <c r="AF15" s="335"/>
      <c r="AG15" s="335"/>
    </row>
    <row r="16" spans="1:33" s="119" customFormat="1" hidden="1">
      <c r="A16" s="198"/>
      <c r="B16" s="204"/>
      <c r="C16" s="118" t="s">
        <v>52</v>
      </c>
      <c r="D16" s="86">
        <f>SUM(D14:D15)</f>
        <v>5</v>
      </c>
      <c r="E16" s="86">
        <f t="shared" ref="E16" si="28">SUM(E14:E15)</f>
        <v>0</v>
      </c>
      <c r="F16" s="86">
        <f t="shared" ref="F16" si="29">SUM(F14:F15)</f>
        <v>0</v>
      </c>
      <c r="G16" s="86">
        <f t="shared" ref="G16" si="30">SUM(G14:G15)</f>
        <v>5</v>
      </c>
      <c r="H16" s="86">
        <f t="shared" ref="H16" si="31">SUM(H14:H15)</f>
        <v>6</v>
      </c>
      <c r="I16" s="86">
        <f t="shared" ref="I16" si="32">SUM(I14:I15)</f>
        <v>8</v>
      </c>
      <c r="J16" s="86">
        <f t="shared" ref="J16" si="33">SUM(J14:J15)</f>
        <v>0</v>
      </c>
      <c r="K16" s="86">
        <f t="shared" ref="K16" si="34">SUM(K14:K15)</f>
        <v>14</v>
      </c>
      <c r="L16" s="86">
        <f t="shared" ref="L16" si="35">SUM(L14:L15)</f>
        <v>-1</v>
      </c>
      <c r="M16" s="86">
        <f t="shared" ref="M16" si="36">SUM(M14:M15)</f>
        <v>-8</v>
      </c>
      <c r="N16" s="86">
        <f t="shared" ref="N16" si="37">SUM(N14:N15)</f>
        <v>0</v>
      </c>
      <c r="O16" s="86">
        <f t="shared" ref="O16" si="38">SUM(O14:O15)</f>
        <v>-9</v>
      </c>
      <c r="P16" s="86">
        <f t="shared" ref="P16" si="39">SUM(P14:P15)</f>
        <v>0</v>
      </c>
      <c r="Q16" s="86">
        <f t="shared" ref="Q16" si="40">SUM(Q14:Q15)</f>
        <v>-2</v>
      </c>
      <c r="R16" s="86">
        <f t="shared" ref="R16" si="41">SUM(R14:R15)</f>
        <v>0</v>
      </c>
      <c r="S16" s="86">
        <f t="shared" ref="S16" si="42">SUM(S14:S15)</f>
        <v>-2</v>
      </c>
      <c r="T16" s="86">
        <f t="shared" ref="T16" si="43">SUM(T14:T15)</f>
        <v>0</v>
      </c>
      <c r="U16" s="86">
        <f t="shared" ref="U16" si="44">SUM(U14:U15)</f>
        <v>0</v>
      </c>
      <c r="V16" s="78">
        <f t="shared" si="0"/>
        <v>0</v>
      </c>
      <c r="W16" s="78">
        <f t="shared" si="1"/>
        <v>-2</v>
      </c>
      <c r="X16" s="86">
        <f t="shared" ref="X16" si="45">SUM(X14:X15)</f>
        <v>-1</v>
      </c>
      <c r="Y16" s="86">
        <f t="shared" ref="Y16" si="46">SUM(Y14:Y15)</f>
        <v>-4</v>
      </c>
      <c r="Z16" s="86">
        <f t="shared" ref="Z16" si="47">SUM(Z14:Z15)</f>
        <v>0</v>
      </c>
      <c r="AA16" s="86">
        <f t="shared" ref="AA16" si="48">SUM(AA14:AA15)</f>
        <v>-5</v>
      </c>
      <c r="AB16" s="86">
        <f t="shared" ref="AB16" si="49">SUM(AB14:AB15)</f>
        <v>-1</v>
      </c>
      <c r="AC16" s="86">
        <f t="shared" ref="AC16" si="50">SUM(AC14:AC15)</f>
        <v>0</v>
      </c>
      <c r="AD16" s="78">
        <f t="shared" si="2"/>
        <v>-1</v>
      </c>
      <c r="AE16" s="78">
        <f t="shared" si="3"/>
        <v>-4</v>
      </c>
      <c r="AF16" s="336"/>
      <c r="AG16" s="336"/>
    </row>
    <row r="17" spans="1:33">
      <c r="A17" s="196">
        <v>4</v>
      </c>
      <c r="B17" s="202">
        <v>42826</v>
      </c>
      <c r="C17" s="105" t="s">
        <v>125</v>
      </c>
      <c r="D17" s="78">
        <f>(GPF!D17)</f>
        <v>6</v>
      </c>
      <c r="E17" s="78">
        <f>(GPF!E17)</f>
        <v>0</v>
      </c>
      <c r="F17" s="78">
        <f>(GPF!F17)</f>
        <v>0</v>
      </c>
      <c r="G17" s="78">
        <f>(GPF!G17)</f>
        <v>6</v>
      </c>
      <c r="H17" s="78">
        <f>(GPF!H17)</f>
        <v>7</v>
      </c>
      <c r="I17" s="78">
        <f>(GPF!I17)</f>
        <v>10</v>
      </c>
      <c r="J17" s="78">
        <f>(GPF!J17)</f>
        <v>0</v>
      </c>
      <c r="K17" s="78">
        <f>(GPF!K17)</f>
        <v>17</v>
      </c>
      <c r="L17" s="78">
        <f>(GPF!L17)</f>
        <v>-1</v>
      </c>
      <c r="M17" s="78">
        <f>(GPF!M17)</f>
        <v>-10</v>
      </c>
      <c r="N17" s="78">
        <f>(GPF!N17)</f>
        <v>0</v>
      </c>
      <c r="O17" s="78">
        <f>(GPF!O17)</f>
        <v>-11</v>
      </c>
      <c r="P17" s="78">
        <f>(GPF!P17)</f>
        <v>0</v>
      </c>
      <c r="Q17" s="78">
        <f>(GPF!Q17)</f>
        <v>-3</v>
      </c>
      <c r="R17" s="78">
        <f>(GPF!R17)</f>
        <v>0</v>
      </c>
      <c r="S17" s="78">
        <f>(GPF!S17)</f>
        <v>-3</v>
      </c>
      <c r="T17" s="78">
        <f>ROUND(S17*10%,0)</f>
        <v>0</v>
      </c>
      <c r="U17" s="78">
        <f>ROUND((S17-T17)*M37%,0)</f>
        <v>0</v>
      </c>
      <c r="V17" s="78">
        <f t="shared" si="0"/>
        <v>0</v>
      </c>
      <c r="W17" s="78">
        <f t="shared" si="1"/>
        <v>-3</v>
      </c>
      <c r="X17" s="78">
        <f>(GPF!X17)</f>
        <v>-1</v>
      </c>
      <c r="Y17" s="78">
        <f>(GPF!Y17)</f>
        <v>-4</v>
      </c>
      <c r="Z17" s="78">
        <f>(GPF!Z17)</f>
        <v>0</v>
      </c>
      <c r="AA17" s="78">
        <f>(GPF!AA17)</f>
        <v>-5</v>
      </c>
      <c r="AB17" s="78">
        <f>ROUND(AA17*10%,0)</f>
        <v>-1</v>
      </c>
      <c r="AC17" s="78">
        <f>ROUND((AA17-AB17)*M37%,0)</f>
        <v>0</v>
      </c>
      <c r="AD17" s="78">
        <f t="shared" si="2"/>
        <v>-1</v>
      </c>
      <c r="AE17" s="78">
        <f t="shared" si="3"/>
        <v>-4</v>
      </c>
      <c r="AF17" s="335"/>
      <c r="AG17" s="335"/>
    </row>
    <row r="18" spans="1:33" ht="16.5" hidden="1" customHeight="1">
      <c r="A18" s="197"/>
      <c r="B18" s="203"/>
      <c r="C18" s="105" t="s">
        <v>126</v>
      </c>
      <c r="D18" s="78">
        <f>(GPF!D18)</f>
        <v>0</v>
      </c>
      <c r="E18" s="78">
        <f>(GPF!E18)</f>
        <v>0</v>
      </c>
      <c r="F18" s="78">
        <f>(GPF!F18)</f>
        <v>0</v>
      </c>
      <c r="G18" s="78">
        <f>(GPF!G18)</f>
        <v>0</v>
      </c>
      <c r="H18" s="78">
        <f>(GPF!H18)</f>
        <v>0</v>
      </c>
      <c r="I18" s="78">
        <f>(GPF!I18)</f>
        <v>0</v>
      </c>
      <c r="J18" s="78">
        <f>(GPF!J18)</f>
        <v>0</v>
      </c>
      <c r="K18" s="78">
        <f>(GPF!K18)</f>
        <v>0</v>
      </c>
      <c r="L18" s="78">
        <f>(GPF!L18)</f>
        <v>0</v>
      </c>
      <c r="M18" s="78">
        <f>(GPF!M18)</f>
        <v>0</v>
      </c>
      <c r="N18" s="78">
        <f>(GPF!N18)</f>
        <v>0</v>
      </c>
      <c r="O18" s="78">
        <f>(GPF!O18)</f>
        <v>0</v>
      </c>
      <c r="P18" s="78">
        <f>(GPF!P18)</f>
        <v>0</v>
      </c>
      <c r="Q18" s="78">
        <f>(GPF!Q18)</f>
        <v>0</v>
      </c>
      <c r="R18" s="78">
        <f>(GPF!R18)</f>
        <v>0</v>
      </c>
      <c r="S18" s="78">
        <f>(GPF!S18)</f>
        <v>0</v>
      </c>
      <c r="T18" s="78">
        <f>ROUND(S18*10%,0)</f>
        <v>0</v>
      </c>
      <c r="U18" s="78">
        <f>ROUND((S18-T18)*M37%,0)</f>
        <v>0</v>
      </c>
      <c r="V18" s="78">
        <f t="shared" si="0"/>
        <v>0</v>
      </c>
      <c r="W18" s="78">
        <f t="shared" si="1"/>
        <v>0</v>
      </c>
      <c r="X18" s="78">
        <f>(GPF!X18)</f>
        <v>0</v>
      </c>
      <c r="Y18" s="78">
        <f>(GPF!Y18)</f>
        <v>0</v>
      </c>
      <c r="Z18" s="78">
        <f>(GPF!Z18)</f>
        <v>0</v>
      </c>
      <c r="AA18" s="78">
        <f>(GPF!AA18)</f>
        <v>0</v>
      </c>
      <c r="AB18" s="78">
        <f>ROUND(AA18*10%,0)</f>
        <v>0</v>
      </c>
      <c r="AC18" s="78">
        <f>ROUND((AA18-AB18)*M37%,0)</f>
        <v>0</v>
      </c>
      <c r="AD18" s="78">
        <f t="shared" si="2"/>
        <v>0</v>
      </c>
      <c r="AE18" s="78">
        <f t="shared" si="3"/>
        <v>0</v>
      </c>
      <c r="AF18" s="335"/>
      <c r="AG18" s="335"/>
    </row>
    <row r="19" spans="1:33" s="119" customFormat="1" hidden="1">
      <c r="A19" s="198"/>
      <c r="B19" s="204"/>
      <c r="C19" s="118" t="s">
        <v>52</v>
      </c>
      <c r="D19" s="86">
        <f>SUM(D17:D18)</f>
        <v>6</v>
      </c>
      <c r="E19" s="86">
        <f t="shared" ref="E19" si="51">SUM(E17:E18)</f>
        <v>0</v>
      </c>
      <c r="F19" s="86">
        <f t="shared" ref="F19" si="52">SUM(F17:F18)</f>
        <v>0</v>
      </c>
      <c r="G19" s="86">
        <f t="shared" ref="G19" si="53">SUM(G17:G18)</f>
        <v>6</v>
      </c>
      <c r="H19" s="86">
        <f t="shared" ref="H19" si="54">SUM(H17:H18)</f>
        <v>7</v>
      </c>
      <c r="I19" s="86">
        <f t="shared" ref="I19" si="55">SUM(I17:I18)</f>
        <v>10</v>
      </c>
      <c r="J19" s="86">
        <f t="shared" ref="J19" si="56">SUM(J17:J18)</f>
        <v>0</v>
      </c>
      <c r="K19" s="86">
        <f t="shared" ref="K19" si="57">SUM(K17:K18)</f>
        <v>17</v>
      </c>
      <c r="L19" s="86">
        <f t="shared" ref="L19" si="58">SUM(L17:L18)</f>
        <v>-1</v>
      </c>
      <c r="M19" s="86">
        <f t="shared" ref="M19" si="59">SUM(M17:M18)</f>
        <v>-10</v>
      </c>
      <c r="N19" s="86">
        <f t="shared" ref="N19" si="60">SUM(N17:N18)</f>
        <v>0</v>
      </c>
      <c r="O19" s="86">
        <f t="shared" ref="O19" si="61">SUM(O17:O18)</f>
        <v>-11</v>
      </c>
      <c r="P19" s="86">
        <f t="shared" ref="P19" si="62">SUM(P17:P18)</f>
        <v>0</v>
      </c>
      <c r="Q19" s="86">
        <f t="shared" ref="Q19" si="63">SUM(Q17:Q18)</f>
        <v>-3</v>
      </c>
      <c r="R19" s="86">
        <f t="shared" ref="R19" si="64">SUM(R17:R18)</f>
        <v>0</v>
      </c>
      <c r="S19" s="86">
        <f t="shared" ref="S19" si="65">SUM(S17:S18)</f>
        <v>-3</v>
      </c>
      <c r="T19" s="86">
        <f t="shared" ref="T19" si="66">SUM(T17:T18)</f>
        <v>0</v>
      </c>
      <c r="U19" s="86">
        <f t="shared" ref="U19" si="67">SUM(U17:U18)</f>
        <v>0</v>
      </c>
      <c r="V19" s="78">
        <f t="shared" si="0"/>
        <v>0</v>
      </c>
      <c r="W19" s="78">
        <f t="shared" si="1"/>
        <v>-3</v>
      </c>
      <c r="X19" s="86">
        <f t="shared" ref="X19" si="68">SUM(X17:X18)</f>
        <v>-1</v>
      </c>
      <c r="Y19" s="86">
        <f t="shared" ref="Y19" si="69">SUM(Y17:Y18)</f>
        <v>-4</v>
      </c>
      <c r="Z19" s="86">
        <f t="shared" ref="Z19" si="70">SUM(Z17:Z18)</f>
        <v>0</v>
      </c>
      <c r="AA19" s="86">
        <f t="shared" ref="AA19" si="71">SUM(AA17:AA18)</f>
        <v>-5</v>
      </c>
      <c r="AB19" s="86">
        <f t="shared" ref="AB19" si="72">SUM(AB17:AB18)</f>
        <v>-1</v>
      </c>
      <c r="AC19" s="86">
        <f t="shared" ref="AC19" si="73">SUM(AC17:AC18)</f>
        <v>0</v>
      </c>
      <c r="AD19" s="78">
        <f t="shared" si="2"/>
        <v>-1</v>
      </c>
      <c r="AE19" s="78">
        <f t="shared" si="3"/>
        <v>-4</v>
      </c>
      <c r="AF19" s="336"/>
      <c r="AG19" s="336"/>
    </row>
    <row r="20" spans="1:33">
      <c r="A20" s="196">
        <v>5</v>
      </c>
      <c r="B20" s="202">
        <v>42856</v>
      </c>
      <c r="C20" s="105" t="s">
        <v>125</v>
      </c>
      <c r="D20" s="78">
        <f>(GPF!D20)</f>
        <v>7</v>
      </c>
      <c r="E20" s="78">
        <f>(GPF!E20)</f>
        <v>0</v>
      </c>
      <c r="F20" s="78">
        <f>(GPF!F20)</f>
        <v>0</v>
      </c>
      <c r="G20" s="78">
        <f>(GPF!G20)</f>
        <v>7</v>
      </c>
      <c r="H20" s="78">
        <f>(GPF!H20)</f>
        <v>8</v>
      </c>
      <c r="I20" s="78">
        <f>(GPF!I20)</f>
        <v>11</v>
      </c>
      <c r="J20" s="78">
        <f>(GPF!J20)</f>
        <v>0</v>
      </c>
      <c r="K20" s="78">
        <f>(GPF!K20)</f>
        <v>19</v>
      </c>
      <c r="L20" s="78">
        <f>(GPF!L20)</f>
        <v>-1</v>
      </c>
      <c r="M20" s="78">
        <f>(GPF!M20)</f>
        <v>-11</v>
      </c>
      <c r="N20" s="78">
        <f>(GPF!N20)</f>
        <v>0</v>
      </c>
      <c r="O20" s="78">
        <f>(GPF!O20)</f>
        <v>-12</v>
      </c>
      <c r="P20" s="78">
        <f>(GPF!P20)</f>
        <v>0</v>
      </c>
      <c r="Q20" s="78">
        <f>(GPF!Q20)</f>
        <v>-3</v>
      </c>
      <c r="R20" s="78">
        <f>(GPF!R20)</f>
        <v>0</v>
      </c>
      <c r="S20" s="78">
        <f>(GPF!S20)</f>
        <v>-3</v>
      </c>
      <c r="T20" s="78">
        <f>ROUND(S20*10%,0)</f>
        <v>0</v>
      </c>
      <c r="U20" s="78">
        <f>ROUND((S20-T20)*M37%,0)</f>
        <v>0</v>
      </c>
      <c r="V20" s="78">
        <f t="shared" si="0"/>
        <v>0</v>
      </c>
      <c r="W20" s="78">
        <f t="shared" si="1"/>
        <v>-3</v>
      </c>
      <c r="X20" s="78">
        <f>(GPF!X20)</f>
        <v>-1</v>
      </c>
      <c r="Y20" s="78">
        <f>(GPF!Y20)</f>
        <v>-5</v>
      </c>
      <c r="Z20" s="78">
        <f>(GPF!Z20)</f>
        <v>0</v>
      </c>
      <c r="AA20" s="78">
        <f>(GPF!AA20)</f>
        <v>-6</v>
      </c>
      <c r="AB20" s="78">
        <f>ROUND(AA20*10%,0)</f>
        <v>-1</v>
      </c>
      <c r="AC20" s="78">
        <f>ROUND((AA20-AB20)*M37%,0)</f>
        <v>-1</v>
      </c>
      <c r="AD20" s="78">
        <f t="shared" si="2"/>
        <v>-2</v>
      </c>
      <c r="AE20" s="78">
        <f t="shared" si="3"/>
        <v>-4</v>
      </c>
      <c r="AF20" s="335"/>
      <c r="AG20" s="335"/>
    </row>
    <row r="21" spans="1:33" ht="15" hidden="1" customHeight="1">
      <c r="A21" s="197"/>
      <c r="B21" s="203"/>
      <c r="C21" s="105" t="s">
        <v>126</v>
      </c>
      <c r="D21" s="78">
        <f>(GPF!D21)</f>
        <v>0</v>
      </c>
      <c r="E21" s="78">
        <f>(GPF!E21)</f>
        <v>0</v>
      </c>
      <c r="F21" s="78">
        <f>(GPF!F21)</f>
        <v>0</v>
      </c>
      <c r="G21" s="78">
        <f>(GPF!G21)</f>
        <v>0</v>
      </c>
      <c r="H21" s="78">
        <f>(GPF!H21)</f>
        <v>0</v>
      </c>
      <c r="I21" s="78">
        <f>(GPF!I21)</f>
        <v>0</v>
      </c>
      <c r="J21" s="78">
        <f>(GPF!J21)</f>
        <v>0</v>
      </c>
      <c r="K21" s="78">
        <f>(GPF!K21)</f>
        <v>0</v>
      </c>
      <c r="L21" s="78">
        <f>(GPF!L21)</f>
        <v>0</v>
      </c>
      <c r="M21" s="78">
        <f>(GPF!M21)</f>
        <v>0</v>
      </c>
      <c r="N21" s="78">
        <f>(GPF!N21)</f>
        <v>0</v>
      </c>
      <c r="O21" s="78">
        <f>(GPF!O21)</f>
        <v>0</v>
      </c>
      <c r="P21" s="78">
        <f>(GPF!P21)</f>
        <v>0</v>
      </c>
      <c r="Q21" s="78">
        <f>(GPF!Q21)</f>
        <v>0</v>
      </c>
      <c r="R21" s="78">
        <f>(GPF!R21)</f>
        <v>0</v>
      </c>
      <c r="S21" s="78">
        <f>(GPF!S21)</f>
        <v>0</v>
      </c>
      <c r="T21" s="78">
        <f>ROUND(S21*10%,0)</f>
        <v>0</v>
      </c>
      <c r="U21" s="78">
        <f>ROUND((S21-T21)*M37%,0)</f>
        <v>0</v>
      </c>
      <c r="V21" s="78">
        <f t="shared" si="0"/>
        <v>0</v>
      </c>
      <c r="W21" s="78">
        <f t="shared" si="1"/>
        <v>0</v>
      </c>
      <c r="X21" s="78">
        <f>(GPF!X21)</f>
        <v>0</v>
      </c>
      <c r="Y21" s="78">
        <f>(GPF!Y21)</f>
        <v>0</v>
      </c>
      <c r="Z21" s="78">
        <f>(GPF!Z21)</f>
        <v>0</v>
      </c>
      <c r="AA21" s="78">
        <f>(GPF!AA21)</f>
        <v>0</v>
      </c>
      <c r="AB21" s="78">
        <f>ROUND(AA21*10%,0)</f>
        <v>0</v>
      </c>
      <c r="AC21" s="78">
        <f>ROUND((AA21-AB21)*M37%,0)</f>
        <v>0</v>
      </c>
      <c r="AD21" s="78">
        <f t="shared" si="2"/>
        <v>0</v>
      </c>
      <c r="AE21" s="78">
        <f t="shared" si="3"/>
        <v>0</v>
      </c>
      <c r="AF21" s="335"/>
      <c r="AG21" s="335"/>
    </row>
    <row r="22" spans="1:33" s="119" customFormat="1" hidden="1">
      <c r="A22" s="198"/>
      <c r="B22" s="204"/>
      <c r="C22" s="118" t="s">
        <v>52</v>
      </c>
      <c r="D22" s="86">
        <f>SUM(D20:D21)</f>
        <v>7</v>
      </c>
      <c r="E22" s="86">
        <f t="shared" ref="E22" si="74">SUM(E20:E21)</f>
        <v>0</v>
      </c>
      <c r="F22" s="86">
        <f t="shared" ref="F22" si="75">SUM(F20:F21)</f>
        <v>0</v>
      </c>
      <c r="G22" s="86">
        <f t="shared" ref="G22" si="76">SUM(G20:G21)</f>
        <v>7</v>
      </c>
      <c r="H22" s="86">
        <f t="shared" ref="H22" si="77">SUM(H20:H21)</f>
        <v>8</v>
      </c>
      <c r="I22" s="86">
        <f t="shared" ref="I22" si="78">SUM(I20:I21)</f>
        <v>11</v>
      </c>
      <c r="J22" s="86">
        <f t="shared" ref="J22" si="79">SUM(J20:J21)</f>
        <v>0</v>
      </c>
      <c r="K22" s="86">
        <f t="shared" ref="K22" si="80">SUM(K20:K21)</f>
        <v>19</v>
      </c>
      <c r="L22" s="86">
        <f t="shared" ref="L22" si="81">SUM(L20:L21)</f>
        <v>-1</v>
      </c>
      <c r="M22" s="86">
        <f t="shared" ref="M22" si="82">SUM(M20:M21)</f>
        <v>-11</v>
      </c>
      <c r="N22" s="86">
        <f t="shared" ref="N22" si="83">SUM(N20:N21)</f>
        <v>0</v>
      </c>
      <c r="O22" s="86">
        <f t="shared" ref="O22" si="84">SUM(O20:O21)</f>
        <v>-12</v>
      </c>
      <c r="P22" s="86">
        <f t="shared" ref="P22" si="85">SUM(P20:P21)</f>
        <v>0</v>
      </c>
      <c r="Q22" s="86">
        <f t="shared" ref="Q22" si="86">SUM(Q20:Q21)</f>
        <v>-3</v>
      </c>
      <c r="R22" s="86">
        <f t="shared" ref="R22" si="87">SUM(R20:R21)</f>
        <v>0</v>
      </c>
      <c r="S22" s="86">
        <f t="shared" ref="S22" si="88">SUM(S20:S21)</f>
        <v>-3</v>
      </c>
      <c r="T22" s="86">
        <f t="shared" ref="T22" si="89">SUM(T20:T21)</f>
        <v>0</v>
      </c>
      <c r="U22" s="86">
        <f t="shared" ref="U22" si="90">SUM(U20:U21)</f>
        <v>0</v>
      </c>
      <c r="V22" s="78">
        <f t="shared" si="0"/>
        <v>0</v>
      </c>
      <c r="W22" s="78">
        <f t="shared" si="1"/>
        <v>-3</v>
      </c>
      <c r="X22" s="86">
        <f t="shared" ref="X22" si="91">SUM(X20:X21)</f>
        <v>-1</v>
      </c>
      <c r="Y22" s="86">
        <f t="shared" ref="Y22" si="92">SUM(Y20:Y21)</f>
        <v>-5</v>
      </c>
      <c r="Z22" s="86">
        <f t="shared" ref="Z22" si="93">SUM(Z20:Z21)</f>
        <v>0</v>
      </c>
      <c r="AA22" s="86">
        <f t="shared" ref="AA22" si="94">SUM(AA20:AA21)</f>
        <v>-6</v>
      </c>
      <c r="AB22" s="86">
        <f t="shared" ref="AB22" si="95">SUM(AB20:AB21)</f>
        <v>-1</v>
      </c>
      <c r="AC22" s="86">
        <f t="shared" ref="AC22" si="96">SUM(AC20:AC21)</f>
        <v>-1</v>
      </c>
      <c r="AD22" s="78">
        <f t="shared" si="2"/>
        <v>-2</v>
      </c>
      <c r="AE22" s="78">
        <f t="shared" si="3"/>
        <v>-4</v>
      </c>
      <c r="AF22" s="336"/>
      <c r="AG22" s="336"/>
    </row>
    <row r="23" spans="1:33">
      <c r="A23" s="196">
        <v>6</v>
      </c>
      <c r="B23" s="202">
        <v>42887</v>
      </c>
      <c r="C23" s="105" t="s">
        <v>125</v>
      </c>
      <c r="D23" s="78">
        <f>(GPF!D23)</f>
        <v>8</v>
      </c>
      <c r="E23" s="78">
        <f>(GPF!E23)</f>
        <v>0</v>
      </c>
      <c r="F23" s="78">
        <f>(GPF!F23)</f>
        <v>0</v>
      </c>
      <c r="G23" s="78">
        <f>(GPF!G23)</f>
        <v>8</v>
      </c>
      <c r="H23" s="78">
        <f>(GPF!H23)</f>
        <v>9</v>
      </c>
      <c r="I23" s="78">
        <f>(GPF!I23)</f>
        <v>12</v>
      </c>
      <c r="J23" s="78">
        <f>(GPF!J23)</f>
        <v>0</v>
      </c>
      <c r="K23" s="78">
        <f>(GPF!K23)</f>
        <v>21</v>
      </c>
      <c r="L23" s="78">
        <f>(GPF!L23)</f>
        <v>-1</v>
      </c>
      <c r="M23" s="78">
        <f>(GPF!M23)</f>
        <v>-12</v>
      </c>
      <c r="N23" s="78">
        <f>(GPF!N23)</f>
        <v>0</v>
      </c>
      <c r="O23" s="78">
        <f>(GPF!O23)</f>
        <v>-13</v>
      </c>
      <c r="P23" s="78">
        <f>(GPF!P23)</f>
        <v>0</v>
      </c>
      <c r="Q23" s="78">
        <f>(GPF!Q23)</f>
        <v>-4</v>
      </c>
      <c r="R23" s="78">
        <f>(GPF!R23)</f>
        <v>0</v>
      </c>
      <c r="S23" s="78">
        <f>(GPF!S23)</f>
        <v>-4</v>
      </c>
      <c r="T23" s="78">
        <f>ROUND(S23*10%,0)</f>
        <v>0</v>
      </c>
      <c r="U23" s="78">
        <f>ROUND((S23-T23)*M37%,0)</f>
        <v>0</v>
      </c>
      <c r="V23" s="78">
        <f t="shared" si="0"/>
        <v>0</v>
      </c>
      <c r="W23" s="78">
        <f t="shared" si="1"/>
        <v>-4</v>
      </c>
      <c r="X23" s="78">
        <f>(GPF!X23)</f>
        <v>-1</v>
      </c>
      <c r="Y23" s="78">
        <f>(GPF!Y23)</f>
        <v>-4</v>
      </c>
      <c r="Z23" s="78">
        <f>(GPF!Z23)</f>
        <v>0</v>
      </c>
      <c r="AA23" s="78">
        <f>(GPF!AA23)</f>
        <v>-5</v>
      </c>
      <c r="AB23" s="78">
        <f>ROUND(AA23*10%,0)</f>
        <v>-1</v>
      </c>
      <c r="AC23" s="78">
        <f>ROUND((AA23-AB23)*M37%,0)</f>
        <v>0</v>
      </c>
      <c r="AD23" s="78">
        <f t="shared" si="2"/>
        <v>-1</v>
      </c>
      <c r="AE23" s="78">
        <f t="shared" si="3"/>
        <v>-4</v>
      </c>
      <c r="AF23" s="335"/>
      <c r="AG23" s="335"/>
    </row>
    <row r="24" spans="1:33" ht="16.5" hidden="1" customHeight="1">
      <c r="A24" s="197"/>
      <c r="B24" s="203"/>
      <c r="C24" s="105" t="s">
        <v>126</v>
      </c>
      <c r="D24" s="78">
        <f>(GPF!D24)</f>
        <v>0</v>
      </c>
      <c r="E24" s="78">
        <f>(GPF!E24)</f>
        <v>0</v>
      </c>
      <c r="F24" s="78">
        <f>(GPF!F24)</f>
        <v>0</v>
      </c>
      <c r="G24" s="78">
        <f>(GPF!G24)</f>
        <v>0</v>
      </c>
      <c r="H24" s="78">
        <f>(GPF!H24)</f>
        <v>0</v>
      </c>
      <c r="I24" s="78">
        <f>(GPF!I24)</f>
        <v>0</v>
      </c>
      <c r="J24" s="78">
        <f>(GPF!J24)</f>
        <v>0</v>
      </c>
      <c r="K24" s="78">
        <f>(GPF!K24)</f>
        <v>0</v>
      </c>
      <c r="L24" s="78">
        <f>(GPF!L24)</f>
        <v>0</v>
      </c>
      <c r="M24" s="78">
        <f>(GPF!M24)</f>
        <v>0</v>
      </c>
      <c r="N24" s="78">
        <f>(GPF!N24)</f>
        <v>0</v>
      </c>
      <c r="O24" s="78">
        <f>(GPF!O24)</f>
        <v>0</v>
      </c>
      <c r="P24" s="78">
        <f>(GPF!P24)</f>
        <v>0</v>
      </c>
      <c r="Q24" s="78">
        <f>(GPF!Q24)</f>
        <v>0</v>
      </c>
      <c r="R24" s="78">
        <f>(GPF!R24)</f>
        <v>0</v>
      </c>
      <c r="S24" s="78">
        <f>(GPF!S24)</f>
        <v>0</v>
      </c>
      <c r="T24" s="78">
        <f>ROUND(S24*10%,0)</f>
        <v>0</v>
      </c>
      <c r="U24" s="78">
        <f>ROUND((S24-T24)*M37%,0)</f>
        <v>0</v>
      </c>
      <c r="V24" s="78">
        <f t="shared" si="0"/>
        <v>0</v>
      </c>
      <c r="W24" s="78">
        <f t="shared" si="1"/>
        <v>0</v>
      </c>
      <c r="X24" s="78">
        <f>(GPF!X24)</f>
        <v>0</v>
      </c>
      <c r="Y24" s="78">
        <f>(GPF!Y24)</f>
        <v>0</v>
      </c>
      <c r="Z24" s="78">
        <f>(GPF!Z24)</f>
        <v>0</v>
      </c>
      <c r="AA24" s="78">
        <f>(GPF!AA24)</f>
        <v>0</v>
      </c>
      <c r="AB24" s="78">
        <f>ROUND(AA24*10%,0)</f>
        <v>0</v>
      </c>
      <c r="AC24" s="78">
        <f>ROUND((AA24-AB24)*M37%,0)</f>
        <v>0</v>
      </c>
      <c r="AD24" s="78">
        <f t="shared" si="2"/>
        <v>0</v>
      </c>
      <c r="AE24" s="78">
        <f t="shared" si="3"/>
        <v>0</v>
      </c>
      <c r="AF24" s="335"/>
      <c r="AG24" s="335"/>
    </row>
    <row r="25" spans="1:33" s="119" customFormat="1" hidden="1">
      <c r="A25" s="198"/>
      <c r="B25" s="204"/>
      <c r="C25" s="118" t="s">
        <v>52</v>
      </c>
      <c r="D25" s="86">
        <f>SUM(D23:D24)</f>
        <v>8</v>
      </c>
      <c r="E25" s="86">
        <f t="shared" ref="E25" si="97">SUM(E23:E24)</f>
        <v>0</v>
      </c>
      <c r="F25" s="86">
        <f t="shared" ref="F25" si="98">SUM(F23:F24)</f>
        <v>0</v>
      </c>
      <c r="G25" s="86">
        <f t="shared" ref="G25" si="99">SUM(G23:G24)</f>
        <v>8</v>
      </c>
      <c r="H25" s="86">
        <f t="shared" ref="H25" si="100">SUM(H23:H24)</f>
        <v>9</v>
      </c>
      <c r="I25" s="86">
        <f t="shared" ref="I25" si="101">SUM(I23:I24)</f>
        <v>12</v>
      </c>
      <c r="J25" s="86">
        <f t="shared" ref="J25" si="102">SUM(J23:J24)</f>
        <v>0</v>
      </c>
      <c r="K25" s="86">
        <f t="shared" ref="K25" si="103">SUM(K23:K24)</f>
        <v>21</v>
      </c>
      <c r="L25" s="86">
        <f t="shared" ref="L25" si="104">SUM(L23:L24)</f>
        <v>-1</v>
      </c>
      <c r="M25" s="86">
        <f t="shared" ref="M25" si="105">SUM(M23:M24)</f>
        <v>-12</v>
      </c>
      <c r="N25" s="86">
        <f t="shared" ref="N25" si="106">SUM(N23:N24)</f>
        <v>0</v>
      </c>
      <c r="O25" s="86">
        <f t="shared" ref="O25" si="107">SUM(O23:O24)</f>
        <v>-13</v>
      </c>
      <c r="P25" s="86">
        <f t="shared" ref="P25" si="108">SUM(P23:P24)</f>
        <v>0</v>
      </c>
      <c r="Q25" s="86">
        <f t="shared" ref="Q25" si="109">SUM(Q23:Q24)</f>
        <v>-4</v>
      </c>
      <c r="R25" s="86">
        <f t="shared" ref="R25" si="110">SUM(R23:R24)</f>
        <v>0</v>
      </c>
      <c r="S25" s="86">
        <f t="shared" ref="S25" si="111">SUM(S23:S24)</f>
        <v>-4</v>
      </c>
      <c r="T25" s="86">
        <f t="shared" ref="T25" si="112">SUM(T23:T24)</f>
        <v>0</v>
      </c>
      <c r="U25" s="86">
        <f t="shared" ref="U25" si="113">SUM(U23:U24)</f>
        <v>0</v>
      </c>
      <c r="V25" s="78">
        <f t="shared" si="0"/>
        <v>0</v>
      </c>
      <c r="W25" s="78">
        <f t="shared" si="1"/>
        <v>-4</v>
      </c>
      <c r="X25" s="86">
        <f t="shared" ref="X25" si="114">SUM(X23:X24)</f>
        <v>-1</v>
      </c>
      <c r="Y25" s="86">
        <f t="shared" ref="Y25" si="115">SUM(Y23:Y24)</f>
        <v>-4</v>
      </c>
      <c r="Z25" s="86">
        <f t="shared" ref="Z25" si="116">SUM(Z23:Z24)</f>
        <v>0</v>
      </c>
      <c r="AA25" s="86">
        <f t="shared" ref="AA25" si="117">SUM(AA23:AA24)</f>
        <v>-5</v>
      </c>
      <c r="AB25" s="86">
        <f t="shared" ref="AB25" si="118">SUM(AB23:AB24)</f>
        <v>-1</v>
      </c>
      <c r="AC25" s="86">
        <f t="shared" ref="AC25" si="119">SUM(AC23:AC24)</f>
        <v>0</v>
      </c>
      <c r="AD25" s="78">
        <f t="shared" si="2"/>
        <v>-1</v>
      </c>
      <c r="AE25" s="78">
        <f t="shared" si="3"/>
        <v>-4</v>
      </c>
      <c r="AF25" s="336"/>
      <c r="AG25" s="336"/>
    </row>
    <row r="26" spans="1:33">
      <c r="A26" s="196">
        <v>7</v>
      </c>
      <c r="B26" s="202">
        <v>42917</v>
      </c>
      <c r="C26" s="105" t="s">
        <v>125</v>
      </c>
      <c r="D26" s="78">
        <f>(GPF!D26)</f>
        <v>9</v>
      </c>
      <c r="E26" s="78">
        <f>(GPF!E26)</f>
        <v>0</v>
      </c>
      <c r="F26" s="78">
        <f>(GPF!F26)</f>
        <v>0</v>
      </c>
      <c r="G26" s="78">
        <f>(GPF!G26)</f>
        <v>9</v>
      </c>
      <c r="H26" s="78">
        <f>(GPF!H26)</f>
        <v>10</v>
      </c>
      <c r="I26" s="78">
        <f>(GPF!I26)</f>
        <v>14</v>
      </c>
      <c r="J26" s="78">
        <f>(GPF!J26)</f>
        <v>0</v>
      </c>
      <c r="K26" s="78">
        <f>(GPF!K26)</f>
        <v>24</v>
      </c>
      <c r="L26" s="78">
        <f>(GPF!L26)</f>
        <v>-1</v>
      </c>
      <c r="M26" s="78">
        <f>(GPF!M26)</f>
        <v>-14</v>
      </c>
      <c r="N26" s="78">
        <f>(GPF!N26)</f>
        <v>0</v>
      </c>
      <c r="O26" s="78">
        <f>(GPF!O26)</f>
        <v>-15</v>
      </c>
      <c r="P26" s="78">
        <f>(GPF!P26)</f>
        <v>0</v>
      </c>
      <c r="Q26" s="78">
        <f>(GPF!Q26)</f>
        <v>-4</v>
      </c>
      <c r="R26" s="78">
        <f>(GPF!R26)</f>
        <v>0</v>
      </c>
      <c r="S26" s="78">
        <f>(GPF!S26)</f>
        <v>-4</v>
      </c>
      <c r="T26" s="78">
        <f>ROUND(S26*10%,0)</f>
        <v>0</v>
      </c>
      <c r="U26" s="78">
        <f>ROUND((S26-T26)*M37%,0)</f>
        <v>0</v>
      </c>
      <c r="V26" s="78">
        <f t="shared" si="0"/>
        <v>0</v>
      </c>
      <c r="W26" s="78">
        <f t="shared" si="1"/>
        <v>-4</v>
      </c>
      <c r="X26" s="78">
        <f>(GPF!X26)</f>
        <v>-1</v>
      </c>
      <c r="Y26" s="78">
        <f>(GPF!Y26)</f>
        <v>-6</v>
      </c>
      <c r="Z26" s="78">
        <f>(GPF!Z26)</f>
        <v>0</v>
      </c>
      <c r="AA26" s="78">
        <f>(GPF!AA26)</f>
        <v>-7</v>
      </c>
      <c r="AB26" s="78">
        <f>ROUND(AA26*10%,0)</f>
        <v>-1</v>
      </c>
      <c r="AC26" s="78">
        <f>ROUND((AA26-AB26)*M37%,0)</f>
        <v>-1</v>
      </c>
      <c r="AD26" s="78">
        <f t="shared" si="2"/>
        <v>-2</v>
      </c>
      <c r="AE26" s="78">
        <f t="shared" si="3"/>
        <v>-5</v>
      </c>
      <c r="AF26" s="335"/>
      <c r="AG26" s="335"/>
    </row>
    <row r="27" spans="1:33" ht="15.75" hidden="1" customHeight="1">
      <c r="A27" s="197"/>
      <c r="B27" s="203"/>
      <c r="C27" s="105" t="s">
        <v>126</v>
      </c>
      <c r="D27" s="78">
        <f>(GPF!D27)</f>
        <v>0</v>
      </c>
      <c r="E27" s="78">
        <f>(GPF!E27)</f>
        <v>0</v>
      </c>
      <c r="F27" s="78">
        <f>(GPF!F27)</f>
        <v>0</v>
      </c>
      <c r="G27" s="78">
        <f>(GPF!G27)</f>
        <v>0</v>
      </c>
      <c r="H27" s="78">
        <f>(GPF!H27)</f>
        <v>0</v>
      </c>
      <c r="I27" s="78">
        <f>(GPF!I27)</f>
        <v>0</v>
      </c>
      <c r="J27" s="78">
        <f>(GPF!J27)</f>
        <v>0</v>
      </c>
      <c r="K27" s="78">
        <f>(GPF!K27)</f>
        <v>0</v>
      </c>
      <c r="L27" s="78">
        <f>(GPF!L27)</f>
        <v>0</v>
      </c>
      <c r="M27" s="78">
        <f>(GPF!M27)</f>
        <v>0</v>
      </c>
      <c r="N27" s="78">
        <f>(GPF!N27)</f>
        <v>0</v>
      </c>
      <c r="O27" s="78">
        <f>(GPF!O27)</f>
        <v>0</v>
      </c>
      <c r="P27" s="78">
        <f>(GPF!P27)</f>
        <v>0</v>
      </c>
      <c r="Q27" s="78">
        <f>(GPF!Q27)</f>
        <v>0</v>
      </c>
      <c r="R27" s="78">
        <f>(GPF!R27)</f>
        <v>0</v>
      </c>
      <c r="S27" s="78">
        <f>(GPF!S27)</f>
        <v>0</v>
      </c>
      <c r="T27" s="78">
        <f>ROUND(S27*10%,0)</f>
        <v>0</v>
      </c>
      <c r="U27" s="78">
        <f>ROUND((S27-T27)*M37%,0)</f>
        <v>0</v>
      </c>
      <c r="V27" s="78">
        <f t="shared" si="0"/>
        <v>0</v>
      </c>
      <c r="W27" s="78">
        <f t="shared" si="1"/>
        <v>0</v>
      </c>
      <c r="X27" s="78">
        <f>(GPF!X27)</f>
        <v>0</v>
      </c>
      <c r="Y27" s="78">
        <f>(GPF!Y27)</f>
        <v>0</v>
      </c>
      <c r="Z27" s="78">
        <f>(GPF!Z27)</f>
        <v>0</v>
      </c>
      <c r="AA27" s="78">
        <f>(GPF!AA27)</f>
        <v>0</v>
      </c>
      <c r="AB27" s="78">
        <f>ROUND(AA27*10%,0)</f>
        <v>0</v>
      </c>
      <c r="AC27" s="78">
        <f>ROUND((AA27-AB27)*M37%,0)</f>
        <v>0</v>
      </c>
      <c r="AD27" s="78">
        <f t="shared" si="2"/>
        <v>0</v>
      </c>
      <c r="AE27" s="78">
        <f t="shared" si="3"/>
        <v>0</v>
      </c>
      <c r="AF27" s="335"/>
      <c r="AG27" s="335"/>
    </row>
    <row r="28" spans="1:33" s="119" customFormat="1" hidden="1">
      <c r="A28" s="198"/>
      <c r="B28" s="204"/>
      <c r="C28" s="118" t="s">
        <v>52</v>
      </c>
      <c r="D28" s="86">
        <f>SUM(D26:D27)</f>
        <v>9</v>
      </c>
      <c r="E28" s="86">
        <f t="shared" ref="E28" si="120">SUM(E26:E27)</f>
        <v>0</v>
      </c>
      <c r="F28" s="86">
        <f t="shared" ref="F28" si="121">SUM(F26:F27)</f>
        <v>0</v>
      </c>
      <c r="G28" s="86">
        <f t="shared" ref="G28" si="122">SUM(G26:G27)</f>
        <v>9</v>
      </c>
      <c r="H28" s="86">
        <f t="shared" ref="H28" si="123">SUM(H26:H27)</f>
        <v>10</v>
      </c>
      <c r="I28" s="86">
        <f t="shared" ref="I28" si="124">SUM(I26:I27)</f>
        <v>14</v>
      </c>
      <c r="J28" s="86">
        <f t="shared" ref="J28" si="125">SUM(J26:J27)</f>
        <v>0</v>
      </c>
      <c r="K28" s="86">
        <f t="shared" ref="K28" si="126">SUM(K26:K27)</f>
        <v>24</v>
      </c>
      <c r="L28" s="86">
        <f t="shared" ref="L28" si="127">SUM(L26:L27)</f>
        <v>-1</v>
      </c>
      <c r="M28" s="86">
        <f t="shared" ref="M28" si="128">SUM(M26:M27)</f>
        <v>-14</v>
      </c>
      <c r="N28" s="86">
        <f t="shared" ref="N28" si="129">SUM(N26:N27)</f>
        <v>0</v>
      </c>
      <c r="O28" s="86">
        <f t="shared" ref="O28" si="130">SUM(O26:O27)</f>
        <v>-15</v>
      </c>
      <c r="P28" s="86">
        <f t="shared" ref="P28" si="131">SUM(P26:P27)</f>
        <v>0</v>
      </c>
      <c r="Q28" s="86">
        <f t="shared" ref="Q28" si="132">SUM(Q26:Q27)</f>
        <v>-4</v>
      </c>
      <c r="R28" s="86">
        <f t="shared" ref="R28" si="133">SUM(R26:R27)</f>
        <v>0</v>
      </c>
      <c r="S28" s="86">
        <f t="shared" ref="S28" si="134">SUM(S26:S27)</f>
        <v>-4</v>
      </c>
      <c r="T28" s="86">
        <f t="shared" ref="T28" si="135">SUM(T26:T27)</f>
        <v>0</v>
      </c>
      <c r="U28" s="86">
        <f t="shared" ref="U28" si="136">SUM(U26:U27)</f>
        <v>0</v>
      </c>
      <c r="V28" s="78">
        <f t="shared" si="0"/>
        <v>0</v>
      </c>
      <c r="W28" s="78">
        <f t="shared" si="1"/>
        <v>-4</v>
      </c>
      <c r="X28" s="86">
        <f t="shared" ref="X28" si="137">SUM(X26:X27)</f>
        <v>-1</v>
      </c>
      <c r="Y28" s="86">
        <f t="shared" ref="Y28" si="138">SUM(Y26:Y27)</f>
        <v>-6</v>
      </c>
      <c r="Z28" s="86">
        <f t="shared" ref="Z28" si="139">SUM(Z26:Z27)</f>
        <v>0</v>
      </c>
      <c r="AA28" s="86">
        <f t="shared" ref="AA28" si="140">SUM(AA26:AA27)</f>
        <v>-7</v>
      </c>
      <c r="AB28" s="86">
        <f t="shared" ref="AB28" si="141">SUM(AB26:AB27)</f>
        <v>-1</v>
      </c>
      <c r="AC28" s="86">
        <f t="shared" ref="AC28" si="142">SUM(AC26:AC27)</f>
        <v>-1</v>
      </c>
      <c r="AD28" s="78">
        <f t="shared" si="2"/>
        <v>-2</v>
      </c>
      <c r="AE28" s="78">
        <f t="shared" si="3"/>
        <v>-5</v>
      </c>
      <c r="AF28" s="336"/>
      <c r="AG28" s="336"/>
    </row>
    <row r="29" spans="1:33">
      <c r="A29" s="196">
        <v>8</v>
      </c>
      <c r="B29" s="202">
        <v>42948</v>
      </c>
      <c r="C29" s="105" t="s">
        <v>125</v>
      </c>
      <c r="D29" s="78">
        <f>(GPF!D29)</f>
        <v>10</v>
      </c>
      <c r="E29" s="78">
        <f>(GPF!E29)</f>
        <v>1</v>
      </c>
      <c r="F29" s="78">
        <f>(GPF!F29)</f>
        <v>0</v>
      </c>
      <c r="G29" s="78">
        <f>(GPF!G29)</f>
        <v>11</v>
      </c>
      <c r="H29" s="78">
        <f>(GPF!H29)</f>
        <v>11</v>
      </c>
      <c r="I29" s="78">
        <f>(GPF!I29)</f>
        <v>15</v>
      </c>
      <c r="J29" s="78">
        <f>(GPF!J29)</f>
        <v>0</v>
      </c>
      <c r="K29" s="78">
        <f>(GPF!K29)</f>
        <v>26</v>
      </c>
      <c r="L29" s="78">
        <f>(GPF!L29)</f>
        <v>-1</v>
      </c>
      <c r="M29" s="78">
        <f>(GPF!M29)</f>
        <v>-14</v>
      </c>
      <c r="N29" s="78">
        <f>(GPF!N29)</f>
        <v>0</v>
      </c>
      <c r="O29" s="78">
        <f>(GPF!O29)</f>
        <v>-15</v>
      </c>
      <c r="P29" s="78">
        <f>(GPF!P29)</f>
        <v>0</v>
      </c>
      <c r="Q29" s="78">
        <f>(GPF!Q29)</f>
        <v>-4</v>
      </c>
      <c r="R29" s="78">
        <f>(GPF!R29)</f>
        <v>0</v>
      </c>
      <c r="S29" s="78">
        <f>(GPF!S29)</f>
        <v>-4</v>
      </c>
      <c r="T29" s="78">
        <f>ROUND(S29*10%,0)</f>
        <v>0</v>
      </c>
      <c r="U29" s="78">
        <f>ROUND((S29-T29)*M37%,0)</f>
        <v>0</v>
      </c>
      <c r="V29" s="78">
        <f t="shared" si="0"/>
        <v>0</v>
      </c>
      <c r="W29" s="78">
        <f t="shared" si="1"/>
        <v>-4</v>
      </c>
      <c r="X29" s="78">
        <f>(GPF!X29)</f>
        <v>-1</v>
      </c>
      <c r="Y29" s="78">
        <f>(GPF!Y29)</f>
        <v>-6</v>
      </c>
      <c r="Z29" s="78">
        <f>(GPF!Z29)</f>
        <v>0</v>
      </c>
      <c r="AA29" s="78">
        <f>(GPF!AA29)</f>
        <v>-7</v>
      </c>
      <c r="AB29" s="78">
        <f>ROUND(AA29*10%,0)</f>
        <v>-1</v>
      </c>
      <c r="AC29" s="78">
        <f>ROUND((AA29-AB29)*M37%,0)</f>
        <v>-1</v>
      </c>
      <c r="AD29" s="78">
        <f t="shared" si="2"/>
        <v>-2</v>
      </c>
      <c r="AE29" s="78">
        <f t="shared" si="3"/>
        <v>-5</v>
      </c>
      <c r="AF29" s="335"/>
      <c r="AG29" s="335"/>
    </row>
    <row r="30" spans="1:33" ht="17.25" hidden="1" customHeight="1">
      <c r="A30" s="197"/>
      <c r="B30" s="203"/>
      <c r="C30" s="105" t="s">
        <v>126</v>
      </c>
      <c r="D30" s="78">
        <f>(GPF!D30)</f>
        <v>0</v>
      </c>
      <c r="E30" s="78">
        <f>(GPF!E30)</f>
        <v>0</v>
      </c>
      <c r="F30" s="78">
        <f>(GPF!F30)</f>
        <v>0</v>
      </c>
      <c r="G30" s="78">
        <f>(GPF!G30)</f>
        <v>0</v>
      </c>
      <c r="H30" s="78">
        <f>(GPF!H30)</f>
        <v>0</v>
      </c>
      <c r="I30" s="78">
        <f>(GPF!I30)</f>
        <v>0</v>
      </c>
      <c r="J30" s="78">
        <f>(GPF!J30)</f>
        <v>0</v>
      </c>
      <c r="K30" s="78">
        <f>(GPF!K30)</f>
        <v>0</v>
      </c>
      <c r="L30" s="78">
        <f>(GPF!L30)</f>
        <v>0</v>
      </c>
      <c r="M30" s="78">
        <f>(GPF!M30)</f>
        <v>0</v>
      </c>
      <c r="N30" s="78">
        <f>(GPF!N30)</f>
        <v>0</v>
      </c>
      <c r="O30" s="78">
        <f>(GPF!O30)</f>
        <v>0</v>
      </c>
      <c r="P30" s="78">
        <f>(GPF!P30)</f>
        <v>0</v>
      </c>
      <c r="Q30" s="78">
        <f>(GPF!Q30)</f>
        <v>0</v>
      </c>
      <c r="R30" s="78">
        <f>(GPF!R30)</f>
        <v>0</v>
      </c>
      <c r="S30" s="78">
        <f>(GPF!S30)</f>
        <v>0</v>
      </c>
      <c r="T30" s="78">
        <f>ROUND(S30*10%,0)</f>
        <v>0</v>
      </c>
      <c r="U30" s="78">
        <f>ROUND((S30-T30)*M37%,0)</f>
        <v>0</v>
      </c>
      <c r="V30" s="78">
        <f t="shared" si="0"/>
        <v>0</v>
      </c>
      <c r="W30" s="78">
        <f t="shared" si="1"/>
        <v>0</v>
      </c>
      <c r="X30" s="78">
        <f>(GPF!X30)</f>
        <v>0</v>
      </c>
      <c r="Y30" s="78">
        <f>(GPF!Y30)</f>
        <v>0</v>
      </c>
      <c r="Z30" s="78">
        <f>(GPF!Z30)</f>
        <v>0</v>
      </c>
      <c r="AA30" s="78">
        <f>(GPF!AA30)</f>
        <v>0</v>
      </c>
      <c r="AB30" s="78">
        <f>ROUND(AA30*10%,0)</f>
        <v>0</v>
      </c>
      <c r="AC30" s="78">
        <f>ROUND((AA30-AB30)*M37%,0)</f>
        <v>0</v>
      </c>
      <c r="AD30" s="78">
        <f t="shared" si="2"/>
        <v>0</v>
      </c>
      <c r="AE30" s="78">
        <f t="shared" si="3"/>
        <v>0</v>
      </c>
      <c r="AF30" s="335"/>
      <c r="AG30" s="335"/>
    </row>
    <row r="31" spans="1:33" s="119" customFormat="1" hidden="1">
      <c r="A31" s="198"/>
      <c r="B31" s="204"/>
      <c r="C31" s="118" t="s">
        <v>52</v>
      </c>
      <c r="D31" s="86">
        <f>SUM(D29:D30)</f>
        <v>10</v>
      </c>
      <c r="E31" s="86">
        <f t="shared" ref="E31" si="143">SUM(E29:E30)</f>
        <v>1</v>
      </c>
      <c r="F31" s="86">
        <f t="shared" ref="F31" si="144">SUM(F29:F30)</f>
        <v>0</v>
      </c>
      <c r="G31" s="86">
        <f t="shared" ref="G31" si="145">SUM(G29:G30)</f>
        <v>11</v>
      </c>
      <c r="H31" s="86">
        <f t="shared" ref="H31" si="146">SUM(H29:H30)</f>
        <v>11</v>
      </c>
      <c r="I31" s="86">
        <f t="shared" ref="I31" si="147">SUM(I29:I30)</f>
        <v>15</v>
      </c>
      <c r="J31" s="86">
        <f t="shared" ref="J31" si="148">SUM(J29:J30)</f>
        <v>0</v>
      </c>
      <c r="K31" s="86">
        <f t="shared" ref="K31" si="149">SUM(K29:K30)</f>
        <v>26</v>
      </c>
      <c r="L31" s="86">
        <f t="shared" ref="L31" si="150">SUM(L29:L30)</f>
        <v>-1</v>
      </c>
      <c r="M31" s="86">
        <f t="shared" ref="M31" si="151">SUM(M29:M30)</f>
        <v>-14</v>
      </c>
      <c r="N31" s="86">
        <f t="shared" ref="N31" si="152">SUM(N29:N30)</f>
        <v>0</v>
      </c>
      <c r="O31" s="86">
        <f t="shared" ref="O31" si="153">SUM(O29:O30)</f>
        <v>-15</v>
      </c>
      <c r="P31" s="86">
        <f t="shared" ref="P31" si="154">SUM(P29:P30)</f>
        <v>0</v>
      </c>
      <c r="Q31" s="86">
        <f t="shared" ref="Q31" si="155">SUM(Q29:Q30)</f>
        <v>-4</v>
      </c>
      <c r="R31" s="86">
        <f t="shared" ref="R31" si="156">SUM(R29:R30)</f>
        <v>0</v>
      </c>
      <c r="S31" s="86">
        <f t="shared" ref="S31" si="157">SUM(S29:S30)</f>
        <v>-4</v>
      </c>
      <c r="T31" s="86">
        <f t="shared" ref="T31" si="158">SUM(T29:T30)</f>
        <v>0</v>
      </c>
      <c r="U31" s="86">
        <f t="shared" ref="U31" si="159">SUM(U29:U30)</f>
        <v>0</v>
      </c>
      <c r="V31" s="78">
        <f t="shared" si="0"/>
        <v>0</v>
      </c>
      <c r="W31" s="78">
        <f t="shared" si="1"/>
        <v>-4</v>
      </c>
      <c r="X31" s="86">
        <f t="shared" ref="X31" si="160">SUM(X29:X30)</f>
        <v>-1</v>
      </c>
      <c r="Y31" s="86">
        <f t="shared" ref="Y31" si="161">SUM(Y29:Y30)</f>
        <v>-6</v>
      </c>
      <c r="Z31" s="86">
        <f t="shared" ref="Z31" si="162">SUM(Z29:Z30)</f>
        <v>0</v>
      </c>
      <c r="AA31" s="86">
        <f t="shared" ref="AA31" si="163">SUM(AA29:AA30)</f>
        <v>-7</v>
      </c>
      <c r="AB31" s="86">
        <f t="shared" ref="AB31" si="164">SUM(AB29:AB30)</f>
        <v>-1</v>
      </c>
      <c r="AC31" s="86">
        <f t="shared" ref="AC31" si="165">SUM(AC29:AC30)</f>
        <v>-1</v>
      </c>
      <c r="AD31" s="78">
        <f t="shared" si="2"/>
        <v>-2</v>
      </c>
      <c r="AE31" s="78">
        <f t="shared" si="3"/>
        <v>-5</v>
      </c>
      <c r="AF31" s="336"/>
      <c r="AG31" s="336"/>
    </row>
    <row r="32" spans="1:33">
      <c r="A32" s="196">
        <v>9</v>
      </c>
      <c r="B32" s="202">
        <v>42979</v>
      </c>
      <c r="C32" s="105" t="s">
        <v>125</v>
      </c>
      <c r="D32" s="78">
        <f>(GPF!D32)</f>
        <v>11</v>
      </c>
      <c r="E32" s="78">
        <f>(GPF!E32)</f>
        <v>1</v>
      </c>
      <c r="F32" s="78">
        <f>(GPF!F32)</f>
        <v>0</v>
      </c>
      <c r="G32" s="78">
        <f>(GPF!G32)</f>
        <v>12</v>
      </c>
      <c r="H32" s="78">
        <f>(GPF!H32)</f>
        <v>12</v>
      </c>
      <c r="I32" s="78">
        <f>(GPF!I32)</f>
        <v>17</v>
      </c>
      <c r="J32" s="78">
        <f>(GPF!J32)</f>
        <v>0</v>
      </c>
      <c r="K32" s="78">
        <f>(GPF!K32)</f>
        <v>29</v>
      </c>
      <c r="L32" s="78">
        <f>(GPF!L32)</f>
        <v>-1</v>
      </c>
      <c r="M32" s="78">
        <f>(GPF!M32)</f>
        <v>-16</v>
      </c>
      <c r="N32" s="78">
        <f>(GPF!N32)</f>
        <v>0</v>
      </c>
      <c r="O32" s="78">
        <f>(GPF!O32)</f>
        <v>-17</v>
      </c>
      <c r="P32" s="78">
        <f>(GPF!P32)</f>
        <v>0</v>
      </c>
      <c r="Q32" s="78">
        <f>(GPF!Q32)</f>
        <v>-5</v>
      </c>
      <c r="R32" s="78">
        <f>(GPF!R32)</f>
        <v>0</v>
      </c>
      <c r="S32" s="78">
        <f>(GPF!S32)</f>
        <v>-5</v>
      </c>
      <c r="T32" s="78">
        <f>ROUND(S32*10%,0)</f>
        <v>-1</v>
      </c>
      <c r="U32" s="78">
        <f>ROUND((S32-T32)*M37%,0)</f>
        <v>0</v>
      </c>
      <c r="V32" s="78">
        <f t="shared" si="0"/>
        <v>-1</v>
      </c>
      <c r="W32" s="78">
        <f t="shared" si="1"/>
        <v>-4</v>
      </c>
      <c r="X32" s="78">
        <f>(GPF!X32)</f>
        <v>-1</v>
      </c>
      <c r="Y32" s="78">
        <f>(GPF!Y32)</f>
        <v>-6</v>
      </c>
      <c r="Z32" s="78">
        <f>(GPF!Z32)</f>
        <v>0</v>
      </c>
      <c r="AA32" s="78">
        <f>(GPF!AA32)</f>
        <v>-7</v>
      </c>
      <c r="AB32" s="78">
        <f>ROUND(AA32*10%,0)</f>
        <v>-1</v>
      </c>
      <c r="AC32" s="78">
        <f>ROUND((AA32-AB32)*M37%,0)</f>
        <v>-1</v>
      </c>
      <c r="AD32" s="78">
        <f t="shared" si="2"/>
        <v>-2</v>
      </c>
      <c r="AE32" s="78">
        <f t="shared" si="3"/>
        <v>-5</v>
      </c>
      <c r="AF32" s="335">
        <v>0</v>
      </c>
      <c r="AG32" s="335"/>
    </row>
    <row r="33" spans="1:33" ht="15.75" hidden="1" customHeight="1">
      <c r="A33" s="197"/>
      <c r="B33" s="203"/>
      <c r="C33" s="105" t="s">
        <v>126</v>
      </c>
      <c r="D33" s="78">
        <f>(GPF!D33)</f>
        <v>0</v>
      </c>
      <c r="E33" s="78">
        <f>(GPF!E33)</f>
        <v>0</v>
      </c>
      <c r="F33" s="78">
        <f>(GPF!F33)</f>
        <v>0</v>
      </c>
      <c r="G33" s="78">
        <f>(GPF!G33)</f>
        <v>0</v>
      </c>
      <c r="H33" s="78">
        <f>(GPF!H33)</f>
        <v>0</v>
      </c>
      <c r="I33" s="78">
        <f>(GPF!I33)</f>
        <v>0</v>
      </c>
      <c r="J33" s="78">
        <f>(GPF!J33)</f>
        <v>0</v>
      </c>
      <c r="K33" s="78">
        <f>(GPF!K33)</f>
        <v>0</v>
      </c>
      <c r="L33" s="78">
        <f>(GPF!L33)</f>
        <v>0</v>
      </c>
      <c r="M33" s="78">
        <f>(GPF!M33)</f>
        <v>0</v>
      </c>
      <c r="N33" s="78">
        <f>(GPF!N33)</f>
        <v>0</v>
      </c>
      <c r="O33" s="78">
        <f>(GPF!O33)</f>
        <v>0</v>
      </c>
      <c r="P33" s="78">
        <f>(GPF!P33)</f>
        <v>0</v>
      </c>
      <c r="Q33" s="78">
        <f>(GPF!Q33)</f>
        <v>0</v>
      </c>
      <c r="R33" s="78">
        <f>(GPF!R33)</f>
        <v>0</v>
      </c>
      <c r="S33" s="78">
        <f>(GPF!S33)</f>
        <v>0</v>
      </c>
      <c r="T33" s="78">
        <f>ROUND(S33*10%,0)</f>
        <v>0</v>
      </c>
      <c r="U33" s="78">
        <f>ROUND((S33-T33)*M37%,0)</f>
        <v>0</v>
      </c>
      <c r="V33" s="78">
        <f t="shared" si="0"/>
        <v>0</v>
      </c>
      <c r="W33" s="78">
        <f t="shared" si="1"/>
        <v>0</v>
      </c>
      <c r="X33" s="78">
        <f>(GPF!X33)</f>
        <v>0</v>
      </c>
      <c r="Y33" s="78">
        <f>(GPF!Y33)</f>
        <v>0</v>
      </c>
      <c r="Z33" s="78">
        <f>(GPF!Z33)</f>
        <v>0</v>
      </c>
      <c r="AA33" s="78">
        <f>(GPF!AA33)</f>
        <v>0</v>
      </c>
      <c r="AB33" s="78">
        <f>ROUND(AA33*10%,0)</f>
        <v>0</v>
      </c>
      <c r="AC33" s="78">
        <f>ROUND((AA33-AB33)*M37%,0)</f>
        <v>0</v>
      </c>
      <c r="AD33" s="78">
        <f t="shared" si="2"/>
        <v>0</v>
      </c>
      <c r="AE33" s="78">
        <f t="shared" si="3"/>
        <v>0</v>
      </c>
      <c r="AF33" s="335">
        <f>(GPF!AF33)</f>
        <v>0</v>
      </c>
      <c r="AG33" s="335">
        <f>(GPF!AG33)</f>
        <v>0</v>
      </c>
    </row>
    <row r="34" spans="1:33" s="119" customFormat="1" hidden="1">
      <c r="A34" s="198"/>
      <c r="B34" s="204"/>
      <c r="C34" s="118" t="s">
        <v>52</v>
      </c>
      <c r="D34" s="86">
        <f>SUM(D32:D33)</f>
        <v>11</v>
      </c>
      <c r="E34" s="86">
        <f t="shared" ref="E34" si="166">SUM(E32:E33)</f>
        <v>1</v>
      </c>
      <c r="F34" s="86">
        <f t="shared" ref="F34" si="167">SUM(F32:F33)</f>
        <v>0</v>
      </c>
      <c r="G34" s="86">
        <f t="shared" ref="G34" si="168">SUM(G32:G33)</f>
        <v>12</v>
      </c>
      <c r="H34" s="86">
        <f t="shared" ref="H34" si="169">SUM(H32:H33)</f>
        <v>12</v>
      </c>
      <c r="I34" s="86">
        <f t="shared" ref="I34" si="170">SUM(I32:I33)</f>
        <v>17</v>
      </c>
      <c r="J34" s="86">
        <f t="shared" ref="J34" si="171">SUM(J32:J33)</f>
        <v>0</v>
      </c>
      <c r="K34" s="86">
        <f t="shared" ref="K34" si="172">SUM(K32:K33)</f>
        <v>29</v>
      </c>
      <c r="L34" s="86">
        <f t="shared" ref="L34" si="173">SUM(L32:L33)</f>
        <v>-1</v>
      </c>
      <c r="M34" s="86">
        <f t="shared" ref="M34" si="174">SUM(M32:M33)</f>
        <v>-16</v>
      </c>
      <c r="N34" s="86">
        <f t="shared" ref="N34" si="175">SUM(N32:N33)</f>
        <v>0</v>
      </c>
      <c r="O34" s="86">
        <f t="shared" ref="O34" si="176">SUM(O32:O33)</f>
        <v>-17</v>
      </c>
      <c r="P34" s="86">
        <f t="shared" ref="P34" si="177">SUM(P32:P33)</f>
        <v>0</v>
      </c>
      <c r="Q34" s="86">
        <f t="shared" ref="Q34" si="178">SUM(Q32:Q33)</f>
        <v>-5</v>
      </c>
      <c r="R34" s="86">
        <f t="shared" ref="R34" si="179">SUM(R32:R33)</f>
        <v>0</v>
      </c>
      <c r="S34" s="86">
        <f t="shared" ref="S34" si="180">SUM(S32:S33)</f>
        <v>-5</v>
      </c>
      <c r="T34" s="86">
        <f t="shared" ref="T34" si="181">SUM(T32:T33)</f>
        <v>-1</v>
      </c>
      <c r="U34" s="86">
        <f t="shared" ref="U34" si="182">SUM(U32:U33)</f>
        <v>0</v>
      </c>
      <c r="V34" s="78">
        <f t="shared" si="0"/>
        <v>-1</v>
      </c>
      <c r="W34" s="78">
        <f t="shared" si="1"/>
        <v>-4</v>
      </c>
      <c r="X34" s="86">
        <f t="shared" ref="X34" si="183">SUM(X32:X33)</f>
        <v>-1</v>
      </c>
      <c r="Y34" s="86">
        <f t="shared" ref="Y34" si="184">SUM(Y32:Y33)</f>
        <v>-6</v>
      </c>
      <c r="Z34" s="86">
        <f t="shared" ref="Z34" si="185">SUM(Z32:Z33)</f>
        <v>0</v>
      </c>
      <c r="AA34" s="86">
        <f t="shared" ref="AA34" si="186">SUM(AA32:AA33)</f>
        <v>-7</v>
      </c>
      <c r="AB34" s="86">
        <f t="shared" ref="AB34" si="187">SUM(AB32:AB33)</f>
        <v>-1</v>
      </c>
      <c r="AC34" s="86">
        <f t="shared" ref="AC34" si="188">SUM(AC32:AC33)</f>
        <v>-1</v>
      </c>
      <c r="AD34" s="78">
        <f t="shared" si="2"/>
        <v>-2</v>
      </c>
      <c r="AE34" s="78">
        <f t="shared" si="3"/>
        <v>-5</v>
      </c>
      <c r="AF34" s="336">
        <f>(GPF!AF34)</f>
        <v>0</v>
      </c>
      <c r="AG34" s="336">
        <f>(GPF!AG34)</f>
        <v>0</v>
      </c>
    </row>
    <row r="35" spans="1:33" s="139" customFormat="1" ht="58.5" customHeight="1" thickBot="1">
      <c r="A35" s="337" t="s">
        <v>52</v>
      </c>
      <c r="B35" s="338"/>
      <c r="C35" s="339"/>
      <c r="D35" s="340">
        <f>SUM(D10+D13+D16+D19+D22+D25+D28+D31+D34)</f>
        <v>63</v>
      </c>
      <c r="E35" s="340">
        <f t="shared" ref="E35:AE35" si="189">SUM(E10+E13+E16+E19+E22+E25+E28+E31+E34)</f>
        <v>2</v>
      </c>
      <c r="F35" s="340">
        <f t="shared" si="189"/>
        <v>0</v>
      </c>
      <c r="G35" s="340">
        <f t="shared" si="189"/>
        <v>65</v>
      </c>
      <c r="H35" s="340">
        <f t="shared" si="189"/>
        <v>72</v>
      </c>
      <c r="I35" s="340">
        <f t="shared" si="189"/>
        <v>99</v>
      </c>
      <c r="J35" s="340">
        <f t="shared" si="189"/>
        <v>0</v>
      </c>
      <c r="K35" s="340">
        <f t="shared" si="189"/>
        <v>171</v>
      </c>
      <c r="L35" s="340">
        <f t="shared" si="189"/>
        <v>-9</v>
      </c>
      <c r="M35" s="340">
        <f t="shared" si="189"/>
        <v>-97</v>
      </c>
      <c r="N35" s="340">
        <f t="shared" si="189"/>
        <v>0</v>
      </c>
      <c r="O35" s="341">
        <f t="shared" si="189"/>
        <v>-106</v>
      </c>
      <c r="P35" s="340">
        <f t="shared" si="189"/>
        <v>0</v>
      </c>
      <c r="Q35" s="340">
        <f t="shared" si="189"/>
        <v>-29</v>
      </c>
      <c r="R35" s="340">
        <f t="shared" si="189"/>
        <v>0</v>
      </c>
      <c r="S35" s="341">
        <f t="shared" si="189"/>
        <v>-29</v>
      </c>
      <c r="T35" s="340">
        <f t="shared" si="189"/>
        <v>-1</v>
      </c>
      <c r="U35" s="340">
        <f t="shared" si="189"/>
        <v>0</v>
      </c>
      <c r="V35" s="340">
        <f t="shared" si="189"/>
        <v>-1</v>
      </c>
      <c r="W35" s="340">
        <f t="shared" si="189"/>
        <v>-28</v>
      </c>
      <c r="X35" s="340">
        <f t="shared" si="189"/>
        <v>-9</v>
      </c>
      <c r="Y35" s="340">
        <f t="shared" si="189"/>
        <v>-39</v>
      </c>
      <c r="Z35" s="340">
        <f t="shared" si="189"/>
        <v>0</v>
      </c>
      <c r="AA35" s="341">
        <f t="shared" si="189"/>
        <v>-48</v>
      </c>
      <c r="AB35" s="340">
        <f t="shared" si="189"/>
        <v>-7</v>
      </c>
      <c r="AC35" s="340">
        <f t="shared" si="189"/>
        <v>-4</v>
      </c>
      <c r="AD35" s="340">
        <f t="shared" si="189"/>
        <v>-11</v>
      </c>
      <c r="AE35" s="340">
        <f t="shared" si="189"/>
        <v>-37</v>
      </c>
      <c r="AF35" s="342"/>
      <c r="AG35" s="342"/>
    </row>
    <row r="36" spans="1:33">
      <c r="A36" s="231" t="s">
        <v>101</v>
      </c>
      <c r="B36" s="232"/>
      <c r="C36" s="113"/>
      <c r="D36" s="239" t="s">
        <v>94</v>
      </c>
      <c r="E36" s="240"/>
      <c r="F36" s="240"/>
      <c r="G36" s="240"/>
      <c r="H36" s="240"/>
      <c r="I36" s="240"/>
      <c r="J36" s="240"/>
      <c r="K36" s="240"/>
      <c r="L36" s="240"/>
      <c r="M36" s="240"/>
      <c r="N36" s="241"/>
      <c r="O36" s="284">
        <f>(S35)</f>
        <v>-29</v>
      </c>
      <c r="P36" s="225"/>
      <c r="Q36" s="226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82"/>
      <c r="AE36" s="109"/>
      <c r="AF36" s="108"/>
      <c r="AG36" s="82"/>
    </row>
    <row r="37" spans="1:33">
      <c r="A37" s="233"/>
      <c r="B37" s="234"/>
      <c r="C37" s="142"/>
      <c r="D37" s="242" t="s">
        <v>96</v>
      </c>
      <c r="E37" s="242"/>
      <c r="F37" s="242"/>
      <c r="G37" s="242"/>
      <c r="H37" s="242"/>
      <c r="I37" s="242"/>
      <c r="J37" s="242"/>
      <c r="K37" s="242"/>
      <c r="L37" s="243"/>
      <c r="M37" s="104">
        <f>(GPF!M37)</f>
        <v>10</v>
      </c>
      <c r="N37" s="83" t="s">
        <v>97</v>
      </c>
      <c r="O37" s="279">
        <f>(U35)</f>
        <v>0</v>
      </c>
      <c r="P37" s="216"/>
      <c r="Q37" s="217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110"/>
    </row>
    <row r="38" spans="1:33">
      <c r="A38" s="282"/>
      <c r="B38" s="283"/>
      <c r="C38" s="138"/>
      <c r="D38" s="277" t="s">
        <v>121</v>
      </c>
      <c r="E38" s="278"/>
      <c r="F38" s="278"/>
      <c r="G38" s="278"/>
      <c r="H38" s="278"/>
      <c r="I38" s="278"/>
      <c r="J38" s="278"/>
      <c r="K38" s="278"/>
      <c r="L38" s="278"/>
      <c r="M38" s="88">
        <v>10</v>
      </c>
      <c r="N38" s="110" t="s">
        <v>97</v>
      </c>
      <c r="O38" s="279">
        <f>(T35)</f>
        <v>-1</v>
      </c>
      <c r="P38" s="216"/>
      <c r="Q38" s="217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110"/>
    </row>
    <row r="39" spans="1:33" ht="19.5" thickBot="1">
      <c r="A39" s="235"/>
      <c r="B39" s="236"/>
      <c r="C39" s="114"/>
      <c r="D39" s="227" t="s">
        <v>122</v>
      </c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76">
        <f>(W35)</f>
        <v>-28</v>
      </c>
      <c r="P39" s="219"/>
      <c r="Q39" s="220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110"/>
    </row>
    <row r="40" spans="1:33" ht="21">
      <c r="A40" s="231" t="s">
        <v>102</v>
      </c>
      <c r="B40" s="232"/>
      <c r="C40" s="115"/>
      <c r="D40" s="244" t="s">
        <v>108</v>
      </c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84">
        <f>(S35)</f>
        <v>-29</v>
      </c>
      <c r="P40" s="225"/>
      <c r="Q40" s="226"/>
      <c r="R40" s="96"/>
      <c r="S40" s="306" t="s">
        <v>101</v>
      </c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88"/>
      <c r="AF40" s="88"/>
      <c r="AG40" s="110"/>
    </row>
    <row r="41" spans="1:33">
      <c r="A41" s="233"/>
      <c r="B41" s="234"/>
      <c r="C41" s="142"/>
      <c r="D41" s="242" t="s">
        <v>96</v>
      </c>
      <c r="E41" s="242"/>
      <c r="F41" s="242"/>
      <c r="G41" s="242"/>
      <c r="H41" s="242"/>
      <c r="I41" s="242"/>
      <c r="J41" s="242"/>
      <c r="K41" s="242"/>
      <c r="L41" s="243"/>
      <c r="M41" s="104">
        <f>(ECPF!M37)</f>
        <v>10</v>
      </c>
      <c r="N41" s="83" t="s">
        <v>97</v>
      </c>
      <c r="O41" s="275">
        <f>(U35)</f>
        <v>0</v>
      </c>
      <c r="P41" s="222"/>
      <c r="Q41" s="223"/>
      <c r="R41" s="88"/>
      <c r="S41" s="211" t="s">
        <v>132</v>
      </c>
      <c r="T41" s="211"/>
      <c r="U41" s="213" t="s">
        <v>133</v>
      </c>
      <c r="V41" s="213"/>
      <c r="W41" s="213"/>
      <c r="X41" s="213"/>
      <c r="Y41" s="211" t="s">
        <v>134</v>
      </c>
      <c r="Z41" s="211"/>
      <c r="AA41" s="211"/>
      <c r="AB41" s="211" t="s">
        <v>118</v>
      </c>
      <c r="AC41" s="211"/>
      <c r="AD41" s="211"/>
      <c r="AE41" s="88"/>
      <c r="AF41" s="88"/>
      <c r="AG41" s="110"/>
    </row>
    <row r="42" spans="1:33">
      <c r="A42" s="282"/>
      <c r="B42" s="283"/>
      <c r="C42" s="138"/>
      <c r="D42" s="277" t="s">
        <v>121</v>
      </c>
      <c r="E42" s="278"/>
      <c r="F42" s="278"/>
      <c r="G42" s="278"/>
      <c r="H42" s="278"/>
      <c r="I42" s="278"/>
      <c r="J42" s="278"/>
      <c r="K42" s="278"/>
      <c r="L42" s="278"/>
      <c r="M42" s="88">
        <v>10</v>
      </c>
      <c r="N42" s="110" t="s">
        <v>97</v>
      </c>
      <c r="O42" s="279">
        <f>(T35)</f>
        <v>-1</v>
      </c>
      <c r="P42" s="216"/>
      <c r="Q42" s="217"/>
      <c r="R42" s="325"/>
      <c r="S42" s="328">
        <v>0</v>
      </c>
      <c r="T42" s="328"/>
      <c r="U42" s="328">
        <v>0</v>
      </c>
      <c r="V42" s="328"/>
      <c r="W42" s="328"/>
      <c r="X42" s="328"/>
      <c r="Y42" s="329">
        <v>0</v>
      </c>
      <c r="Z42" s="330"/>
      <c r="AA42" s="331"/>
      <c r="AB42" s="329">
        <v>0</v>
      </c>
      <c r="AC42" s="330"/>
      <c r="AD42" s="331"/>
      <c r="AE42" s="88"/>
      <c r="AF42" s="88"/>
      <c r="AG42" s="110"/>
    </row>
    <row r="43" spans="1:33" ht="21.75" thickBot="1">
      <c r="A43" s="235"/>
      <c r="B43" s="236"/>
      <c r="C43" s="114"/>
      <c r="D43" s="227" t="s">
        <v>122</v>
      </c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76">
        <f>(W35)</f>
        <v>-28</v>
      </c>
      <c r="P43" s="219"/>
      <c r="Q43" s="220"/>
      <c r="R43" s="325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88"/>
      <c r="AF43" s="88"/>
      <c r="AG43" s="110"/>
    </row>
    <row r="44" spans="1:33" ht="21">
      <c r="A44" s="231" t="s">
        <v>103</v>
      </c>
      <c r="B44" s="232"/>
      <c r="C44" s="115"/>
      <c r="D44" s="244" t="s">
        <v>109</v>
      </c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84">
        <f>(AA35)</f>
        <v>-48</v>
      </c>
      <c r="P44" s="225"/>
      <c r="Q44" s="226"/>
      <c r="R44" s="325"/>
      <c r="S44" s="306" t="s">
        <v>135</v>
      </c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88"/>
      <c r="AF44" s="88"/>
      <c r="AG44" s="110"/>
    </row>
    <row r="45" spans="1:33">
      <c r="A45" s="233"/>
      <c r="B45" s="234"/>
      <c r="C45" s="142"/>
      <c r="D45" s="242" t="s">
        <v>96</v>
      </c>
      <c r="E45" s="242"/>
      <c r="F45" s="242"/>
      <c r="G45" s="242"/>
      <c r="H45" s="242"/>
      <c r="I45" s="242"/>
      <c r="J45" s="242"/>
      <c r="K45" s="242"/>
      <c r="L45" s="243"/>
      <c r="M45" s="104">
        <f>(M41)</f>
        <v>10</v>
      </c>
      <c r="N45" s="83" t="s">
        <v>97</v>
      </c>
      <c r="O45" s="279">
        <f>(AC35)</f>
        <v>-4</v>
      </c>
      <c r="P45" s="216"/>
      <c r="Q45" s="217"/>
      <c r="R45" s="325"/>
      <c r="S45" s="212" t="s">
        <v>132</v>
      </c>
      <c r="T45" s="307"/>
      <c r="U45" s="214" t="s">
        <v>133</v>
      </c>
      <c r="V45" s="280"/>
      <c r="W45" s="280"/>
      <c r="X45" s="281"/>
      <c r="Y45" s="212" t="s">
        <v>134</v>
      </c>
      <c r="Z45" s="221"/>
      <c r="AA45" s="307"/>
      <c r="AB45" s="211" t="s">
        <v>118</v>
      </c>
      <c r="AC45" s="211"/>
      <c r="AD45" s="211"/>
      <c r="AE45" s="88"/>
      <c r="AF45" s="88"/>
      <c r="AG45" s="110"/>
    </row>
    <row r="46" spans="1:33">
      <c r="A46" s="282"/>
      <c r="B46" s="283"/>
      <c r="C46" s="138"/>
      <c r="D46" s="277" t="s">
        <v>121</v>
      </c>
      <c r="E46" s="278"/>
      <c r="F46" s="278"/>
      <c r="G46" s="278"/>
      <c r="H46" s="278"/>
      <c r="I46" s="278"/>
      <c r="J46" s="278"/>
      <c r="K46" s="278"/>
      <c r="L46" s="278"/>
      <c r="M46" s="88">
        <v>10</v>
      </c>
      <c r="N46" s="110" t="s">
        <v>97</v>
      </c>
      <c r="O46" s="279">
        <f>(AB35)</f>
        <v>-7</v>
      </c>
      <c r="P46" s="216"/>
      <c r="Q46" s="217"/>
      <c r="R46" s="325"/>
      <c r="S46" s="329">
        <v>0</v>
      </c>
      <c r="T46" s="331"/>
      <c r="U46" s="329">
        <v>0</v>
      </c>
      <c r="V46" s="330"/>
      <c r="W46" s="330"/>
      <c r="X46" s="331"/>
      <c r="Y46" s="329">
        <v>0</v>
      </c>
      <c r="Z46" s="330"/>
      <c r="AA46" s="331"/>
      <c r="AB46" s="329">
        <v>0</v>
      </c>
      <c r="AC46" s="330"/>
      <c r="AD46" s="331"/>
      <c r="AE46" s="88"/>
      <c r="AF46" s="88"/>
      <c r="AG46" s="110"/>
    </row>
    <row r="47" spans="1:33" ht="19.5" thickBot="1">
      <c r="A47" s="235"/>
      <c r="B47" s="236"/>
      <c r="C47" s="114"/>
      <c r="D47" s="227" t="s">
        <v>122</v>
      </c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76">
        <f>(AE35)</f>
        <v>-37</v>
      </c>
      <c r="P47" s="219"/>
      <c r="Q47" s="220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2"/>
      <c r="AE47" s="332"/>
      <c r="AF47" s="332"/>
      <c r="AG47" s="334"/>
    </row>
    <row r="48" spans="1:33">
      <c r="V48" s="81"/>
      <c r="W48" s="81"/>
      <c r="X48" s="81"/>
      <c r="Y48" s="81"/>
      <c r="Z48" s="81"/>
      <c r="AA48" s="81"/>
      <c r="AB48" s="81"/>
      <c r="AC48" s="81"/>
      <c r="AD48" s="81"/>
      <c r="AE48" s="81"/>
    </row>
  </sheetData>
  <sheetProtection password="CF93" sheet="1" objects="1" scenarios="1" formatColumns="0" formatRows="0"/>
  <mergeCells count="91">
    <mergeCell ref="Y45:AA45"/>
    <mergeCell ref="AB45:AD45"/>
    <mergeCell ref="S44:AD44"/>
    <mergeCell ref="S46:T46"/>
    <mergeCell ref="Y46:AA46"/>
    <mergeCell ref="AB46:AD46"/>
    <mergeCell ref="U46:X46"/>
    <mergeCell ref="S43:AD43"/>
    <mergeCell ref="Y41:AA41"/>
    <mergeCell ref="AB41:AD41"/>
    <mergeCell ref="S42:T42"/>
    <mergeCell ref="U42:X42"/>
    <mergeCell ref="Y42:AA42"/>
    <mergeCell ref="AB42:AD42"/>
    <mergeCell ref="C5:C7"/>
    <mergeCell ref="A26:A28"/>
    <mergeCell ref="B26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1:AG1"/>
    <mergeCell ref="A2:AG2"/>
    <mergeCell ref="A3:AG3"/>
    <mergeCell ref="A4:B4"/>
    <mergeCell ref="D4:G4"/>
    <mergeCell ref="H4:I4"/>
    <mergeCell ref="J4:N4"/>
    <mergeCell ref="O4:Q4"/>
    <mergeCell ref="R4:U4"/>
    <mergeCell ref="X4:AG4"/>
    <mergeCell ref="AG5:AG7"/>
    <mergeCell ref="P6:Q6"/>
    <mergeCell ref="T6:V6"/>
    <mergeCell ref="W6:W7"/>
    <mergeCell ref="X6:Y6"/>
    <mergeCell ref="AB6:AD6"/>
    <mergeCell ref="AE6:AE7"/>
    <mergeCell ref="P5:W5"/>
    <mergeCell ref="A40:B43"/>
    <mergeCell ref="D40:N40"/>
    <mergeCell ref="O40:Q40"/>
    <mergeCell ref="X5:AE5"/>
    <mergeCell ref="AF5:AF7"/>
    <mergeCell ref="A5:A7"/>
    <mergeCell ref="B5:B7"/>
    <mergeCell ref="D5:G6"/>
    <mergeCell ref="H5:K6"/>
    <mergeCell ref="L5:O6"/>
    <mergeCell ref="A8:A10"/>
    <mergeCell ref="B8:B10"/>
    <mergeCell ref="A11:A13"/>
    <mergeCell ref="B11:B13"/>
    <mergeCell ref="A14:A16"/>
    <mergeCell ref="B14:B16"/>
    <mergeCell ref="A35:B35"/>
    <mergeCell ref="A36:B39"/>
    <mergeCell ref="D36:N36"/>
    <mergeCell ref="O36:Q36"/>
    <mergeCell ref="D37:L37"/>
    <mergeCell ref="O37:Q37"/>
    <mergeCell ref="D39:N39"/>
    <mergeCell ref="O39:Q39"/>
    <mergeCell ref="A44:B47"/>
    <mergeCell ref="D44:N44"/>
    <mergeCell ref="O44:Q44"/>
    <mergeCell ref="D45:L45"/>
    <mergeCell ref="O45:Q45"/>
    <mergeCell ref="S45:T45"/>
    <mergeCell ref="U45:X45"/>
    <mergeCell ref="D47:N47"/>
    <mergeCell ref="D41:L41"/>
    <mergeCell ref="O41:Q41"/>
    <mergeCell ref="O47:Q47"/>
    <mergeCell ref="D38:L38"/>
    <mergeCell ref="D42:L42"/>
    <mergeCell ref="D46:L46"/>
    <mergeCell ref="O46:Q46"/>
    <mergeCell ref="O42:Q42"/>
    <mergeCell ref="O38:Q38"/>
    <mergeCell ref="S41:T41"/>
    <mergeCell ref="U41:X41"/>
    <mergeCell ref="D43:N43"/>
    <mergeCell ref="O43:Q43"/>
    <mergeCell ref="S40:AD40"/>
  </mergeCells>
  <pageMargins left="0.24" right="0.16" top="0.78" bottom="0.75" header="0.3" footer="0.3"/>
  <pageSetup paperSize="9" scale="6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Master</vt:lpstr>
      <vt:lpstr>BASIC DETAIL</vt:lpstr>
      <vt:lpstr>ARREAR</vt:lpstr>
      <vt:lpstr>Sheet2</vt:lpstr>
      <vt:lpstr>NPS ARREAR</vt:lpstr>
      <vt:lpstr>GPF</vt:lpstr>
      <vt:lpstr>ECPNF</vt:lpstr>
      <vt:lpstr>ECPF</vt:lpstr>
      <vt:lpstr>arrear</vt:lpstr>
      <vt:lpstr>gradepay</vt:lpstr>
      <vt:lpstr>LEVEL</vt:lpstr>
      <vt:lpstr>levels</vt:lpstr>
      <vt:lpstr>payband</vt:lpstr>
      <vt:lpstr>post</vt:lpstr>
      <vt:lpstr>tax</vt:lpstr>
      <vt:lpstr>YES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cp:lastPrinted>2018-05-04T09:16:10Z</cp:lastPrinted>
  <dcterms:created xsi:type="dcterms:W3CDTF">2018-02-23T16:31:06Z</dcterms:created>
  <dcterms:modified xsi:type="dcterms:W3CDTF">2018-05-04T09:26:13Z</dcterms:modified>
</cp:coreProperties>
</file>